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9.xml" ContentType="application/vnd.openxmlformats-officedocument.spreadsheetml.comments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SVN\Desktop\ОТЧЕТЫ\Теплоснабжение\до 20.04.2022_INFO.BALANCE\"/>
    </mc:Choice>
  </mc:AlternateContent>
  <bookViews>
    <workbookView xWindow="0" yWindow="0" windowWidth="28800" windowHeight="12225" tabRatio="766" firstSheet="2" activeTab="4"/>
  </bookViews>
  <sheets>
    <sheet name="modList07" sheetId="581" state="veryHidden" r:id="rId1"/>
    <sheet name="modList05" sheetId="582" state="veryHidden" r:id="rId2"/>
    <sheet name="Инструкция" sheetId="525" r:id="rId3"/>
    <sheet name="Лог обновления" sheetId="429" state="veryHidden" r:id="rId4"/>
    <sheet name="Титульный" sheetId="437" r:id="rId5"/>
    <sheet name="Территории" sheetId="566" r:id="rId6"/>
    <sheet name="Дифференциация" sheetId="556" r:id="rId7"/>
    <sheet name="Форма 1.0.1 | Форма 1.4.1" sheetId="569" r:id="rId8"/>
    <sheet name="Форма 1.4.1" sheetId="571" r:id="rId9"/>
    <sheet name="Форма 1.0.1 | Форма 1.4.2" sheetId="583" state="veryHidden" r:id="rId10"/>
    <sheet name="Форма 1.4.2" sheetId="572" state="veryHidden" r:id="rId11"/>
    <sheet name="Форма 1.0.1 | Форма 1.5" sheetId="584" r:id="rId12"/>
    <sheet name="Форма 1.5" sheetId="574" r:id="rId13"/>
    <sheet name="Форма 1.0.1 | Форма 1.6" sheetId="585" state="veryHidden" r:id="rId14"/>
    <sheet name="Форма 1.6" sheetId="573" state="veryHidden" r:id="rId15"/>
    <sheet name="Форма 1.0.2" sheetId="564" state="veryHidden" r:id="rId16"/>
    <sheet name="Сведения об изменении" sheetId="547" state="veryHidden" r:id="rId17"/>
    <sheet name="Комментарии" sheetId="431" r:id="rId18"/>
    <sheet name="Проверка" sheetId="432" r:id="rId19"/>
    <sheet name="modProv" sheetId="570" state="veryHidden" r:id="rId20"/>
    <sheet name="modReestr" sheetId="562" state="veryHidden" r:id="rId21"/>
    <sheet name="AllSheetsInThisWorkbook" sheetId="389" state="veryHidden" r:id="rId22"/>
    <sheet name="modCheckCyan" sheetId="553" state="veryHidden" r:id="rId23"/>
    <sheet name="modInfo" sheetId="513" state="veryHidden" r:id="rId24"/>
    <sheet name="TEHSHEET" sheetId="205" state="veryHidden" r:id="rId25"/>
    <sheet name="modfrmSelectData" sheetId="579" state="veryHidden" r:id="rId26"/>
    <sheet name="modList06" sheetId="575" state="veryHidden" r:id="rId27"/>
    <sheet name="modList01" sheetId="576" state="veryHidden" r:id="rId28"/>
    <sheet name="modList08" sheetId="578" state="veryHidden" r:id="rId29"/>
    <sheet name="et_union_hor" sheetId="471" state="veryHidden" r:id="rId30"/>
    <sheet name="et_union_vert" sheetId="521" state="veryHidden" r:id="rId31"/>
    <sheet name="modList00" sheetId="546" state="veryHidden" r:id="rId32"/>
    <sheet name="modList02" sheetId="533" state="veryHidden" r:id="rId33"/>
    <sheet name="modList03" sheetId="565" state="veryHidden" r:id="rId34"/>
    <sheet name="modList04" sheetId="548" state="veryHidden" r:id="rId35"/>
    <sheet name="modList09" sheetId="567" state="veryHidden" r:id="rId36"/>
    <sheet name="modHTTP" sheetId="554" state="veryHidden" r:id="rId37"/>
    <sheet name="modfrmRegion" sheetId="545" state="veryHidden" r:id="rId38"/>
    <sheet name="MR_LIST" sheetId="540" state="veryHidden" r:id="rId39"/>
    <sheet name="REESTR_VT" sheetId="543" state="veryHidden" r:id="rId40"/>
    <sheet name="REESTR_VED" sheetId="544" state="veryHidden" r:id="rId41"/>
    <sheet name="modfrmReestrObj" sheetId="539" state="veryHidden" r:id="rId42"/>
    <sheet name="DataOrg" sheetId="550" state="veryHidden" r:id="rId43"/>
    <sheet name="modfrmReestr" sheetId="434" state="veryHidden" r:id="rId44"/>
    <sheet name="modUpdTemplMain" sheetId="424" state="veryHidden" r:id="rId45"/>
    <sheet name="REESTR_ORG" sheetId="390" state="veryHidden" r:id="rId46"/>
    <sheet name="modClassifierValidate" sheetId="400" state="veryHidden" r:id="rId47"/>
    <sheet name="modHyp" sheetId="398" state="veryHidden" r:id="rId48"/>
    <sheet name="modfrmDateChoose" sheetId="517" state="veryHidden" r:id="rId49"/>
    <sheet name="modComm" sheetId="514" state="veryHidden" r:id="rId50"/>
    <sheet name="modThisWorkbook" sheetId="511" state="veryHidden" r:id="rId51"/>
    <sheet name="REESTR_MO" sheetId="518" state="veryHidden" r:id="rId52"/>
    <sheet name="REESTR_MO_FILTER" sheetId="568" state="veryHidden" r:id="rId53"/>
    <sheet name="modfrmReestrMR" sheetId="519" state="veryHidden" r:id="rId54"/>
    <sheet name="modServiceModule" sheetId="561" state="veryHidden" r:id="rId55"/>
    <sheet name="modfrmCheckUpdates" sheetId="512" state="veryHidden" r:id="rId56"/>
    <sheet name="REESTR_DS" sheetId="559" state="veryHidden" r:id="rId57"/>
    <sheet name="REESTR_CHS" sheetId="551" state="veryHidden" r:id="rId58"/>
    <sheet name="REESTR_LINK" sheetId="552" state="veryHidden" r:id="rId59"/>
  </sheets>
  <definedNames>
    <definedName name="_xlnm._FilterDatabase" localSheetId="18" hidden="1">Проверка!$B$4:$E$4</definedName>
    <definedName name="activity">Дифференциация!$E$22:$E$26</definedName>
    <definedName name="anscount" hidden="1">1</definedName>
    <definedName name="availability_price">TEHSHEET!$K$8</definedName>
    <definedName name="buhg_flag">Титульный!$F$32</definedName>
    <definedName name="CHECK_LINK_RANGE_1">"Калькуляция!$I$11:$I$132"</definedName>
    <definedName name="checkCell_List01">'Форма 1.4.1'!$D$12:$J$61</definedName>
    <definedName name="checkCell_List05">'Форма 1.4.2'!$D$11:$S$27</definedName>
    <definedName name="checkCell_List06">'Форма 1.6'!$F$11:$K$84</definedName>
    <definedName name="checkCell_List08">'Форма 1.5'!$G$11:$J$25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ateBuhg">Титульный!$F$33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nd_col">'Форма 1.6'!$K$19</definedName>
    <definedName name="end_row_5">'Форма 1.6'!$84:$84</definedName>
    <definedName name="end_row1">'Форма 1.6'!$A$26</definedName>
    <definedName name="end_row2">'Форма 1.6'!$A$64</definedName>
    <definedName name="et_Comm">et_union_hor!$5:$5</definedName>
    <definedName name="et_hor_List01_2">'Форма 1.4.1'!$2:$2</definedName>
    <definedName name="et_hor_List01_4">'Форма 1.4.1'!$4:$4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5_1_1">et_union_hor!$81:$84</definedName>
    <definedName name="et_List05_1_2">et_union_hor!$88:$91</definedName>
    <definedName name="et_List05_2_1">et_union_hor!$82:$83</definedName>
    <definedName name="et_List05_2_2">et_union_hor!$89:$90</definedName>
    <definedName name="et_List05_3_1">et_union_hor!$82:$82</definedName>
    <definedName name="et_List05_3_2">et_union_hor!$89:$89</definedName>
    <definedName name="et_List05_4">et_union_hor!$68:$74</definedName>
    <definedName name="et_List06_1">'Форма 1.6'!$20:$22</definedName>
    <definedName name="et_List06_2">'Форма 1.6'!$64:$66</definedName>
    <definedName name="et_List06_3">'Форма 1.6'!$74:$78</definedName>
    <definedName name="et_List06_4">'Форма 1.6'!$21:$21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1.4.1'!$G:$G</definedName>
    <definedName name="et_ver_List08_1">'Форма 1.5'!$G:$G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diff_ipr">Титульный!$F$38</definedName>
    <definedName name="flag_ipr">Титульный!$F$37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REESTR_VED!$B$2:$B$4</definedName>
    <definedName name="kind_of_forms">TEHSHEET!$S$2:$S$6</definedName>
    <definedName name="kind_of_nameforms">TEHSHEET!$T$2:$T$6</definedName>
    <definedName name="kind_of_publication">TEHSHEET!$G$2:$G$3</definedName>
    <definedName name="kind_of_purchase_method">TEHSHEET!$P$2:$P$4</definedName>
    <definedName name="kind_of_unit">TEHSHEET!$H$2:$H$4</definedName>
    <definedName name="kpp">Титульный!$F$29</definedName>
    <definedName name="LINK_RANGE">REESTR_LINK!$B$2:$B$3</definedName>
    <definedName name="List_01_prov">'Форма 1.4.1'!$G$68:$J$68</definedName>
    <definedName name="List_05_vs_fact">'Форма 1.4.2'!$AE$11:$AE$27</definedName>
    <definedName name="LIST_MR_MO_OKTMO">REESTR_MO!$A$2:$D$957</definedName>
    <definedName name="list_of_tariff">TEHSHEET!$I$2:$I$3</definedName>
    <definedName name="List00_checkFill">Титульный!$F$7:$F$50</definedName>
    <definedName name="List00_Fill">Титульный!$F$49</definedName>
    <definedName name="List00_Print">Титульный!$G$4:$K$6</definedName>
    <definedName name="List01_2_reserve">'Форма 1.4.1'!$G$43:$J$45</definedName>
    <definedName name="List01_CheckC">'Форма 1.4.1'!$E$16:$I$61</definedName>
    <definedName name="List01_costs_OPS">'Форма 1.4.1'!$G$38:$I$38</definedName>
    <definedName name="List01_costs_OPS_22">'Форма 1.4.1'!$G$38</definedName>
    <definedName name="List01_costs_OPS_23">'Форма 1.4.1'!$H$38</definedName>
    <definedName name="List01_costs_PH">'Форма 1.4.1'!$G$40:$I$40</definedName>
    <definedName name="List01_costs_PH_22">'Форма 1.4.1'!$G$40</definedName>
    <definedName name="List01_costs_PH_23">'Форма 1.4.1'!$H$40</definedName>
    <definedName name="List01_flag_index_1">'Форма 1.4.1'!$G$39:$I$39</definedName>
    <definedName name="List01_flag_index_2">'Форма 1.4.1'!$G$41:$I$41</definedName>
    <definedName name="List01_Name">'Форма 1.4.1'!$G$13:$J$13</definedName>
    <definedName name="List01_Num">'Форма 1.4.1'!$G$7:$J$7</definedName>
    <definedName name="List01_NumberColumns">'Форма 1.4.1'!$G$11:$I$11</definedName>
    <definedName name="List01_p1">'Форма 1.4.1'!$G$17:$I$17</definedName>
    <definedName name="List01_p1_minus_p3">'Форма 1.4.1'!$G$17,'Форма 1.4.1'!$G$18</definedName>
    <definedName name="List01_p2_14">'Форма 1.4.1'!$J$38</definedName>
    <definedName name="List01_p3">'Форма 1.4.1'!$G$18:$I$18</definedName>
    <definedName name="List01_p3_10_check">'Форма 1.4.1'!$L$39</definedName>
    <definedName name="List01_p3_11_check">'Форма 1.4.1'!$L$41</definedName>
    <definedName name="List01_p4">'Форма 1.4.1'!$G$53:$I$53</definedName>
    <definedName name="List01_revenue_from_activity_80_flag">'Форма 1.4.1'!$G$54:$J$54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osts_OPS_22">'Форма 1.4.2'!$Q$13</definedName>
    <definedName name="List05_costs_OPS_23">'Форма 1.4.2'!$Q$20</definedName>
    <definedName name="List05_costs_PH_22">'Форма 1.4.2'!$Q$16</definedName>
    <definedName name="List05_costs_PH_23">'Форма 1.4.2'!$Q$23</definedName>
    <definedName name="List05_flagFXD">'Форма 1.4.2'!$V:$V</definedName>
    <definedName name="List05_Provider_cells">'Форма 1.4.2'!$AG$10:$AG$27</definedName>
    <definedName name="List06_1_reserve">'Форма 1.6'!$G$21:$G$26</definedName>
    <definedName name="List06_2_reserve">'Форма 1.6'!$G$64:$G$84</definedName>
    <definedName name="List06_CheckC">'Форма 1.6'!$G$11:$M$84</definedName>
    <definedName name="List06_date_ch_ip">'Форма 1.6'!$I$13:$M$13</definedName>
    <definedName name="List06_date_ip">'Форма 1.6'!$I$12:$M$12</definedName>
    <definedName name="List06_date_r_ip">'Форма 1.6'!$I$17:$M$18</definedName>
    <definedName name="List06_flag_year">'Форма 1.6'!$K$20:$K$26</definedName>
    <definedName name="List06_main_column">'Форма 1.6'!$I$11:$I$84</definedName>
    <definedName name="List06_Name">'Форма 1.6'!$F$8:$M$8</definedName>
    <definedName name="List06_objective_of_IPR">'Форма 1.6'!$I$14:$M$14</definedName>
    <definedName name="List06_sourceFin">'Форма 1.6'!$K$79:$K$84</definedName>
    <definedName name="List06_year_source">'Форма 1.6'!$K$24:$K$27</definedName>
    <definedName name="List07_ActivityID">Дифференциация!$X$20:$X$27</definedName>
    <definedName name="List07_CheckC">Дифференциация!$D$21:$M$26</definedName>
    <definedName name="List07_fieldMarker">Дифференциация!$Y$20:$Y$27</definedName>
    <definedName name="List07_Fill">Дифференциация!$D$28:$F$28</definedName>
    <definedName name="List08_CheckC">'Форма 1.5'!$G$11:$I$25</definedName>
    <definedName name="List08_GroundMaterials_1">'Форма 1.5'!$G$24:$I$25</definedName>
    <definedName name="List08_GroundMaterials_2">'Форма 1.5'!$G$21:$I$21</definedName>
    <definedName name="List08_Name">'Форма 1.5'!$G$8:$J$8</definedName>
    <definedName name="List08_Num">'Форма 1.5'!$G$1:$J$1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Дифференциация!$M$21:$M$26</definedName>
    <definedName name="note_ter">Дифференциация!$I$21:$I$26</definedName>
    <definedName name="num_of_cst">Титульный!$F$17</definedName>
    <definedName name="obj_List01_22">'Форма 1.4.1'!$G:$G</definedName>
    <definedName name="obj_List01_23">'Форма 1.4.1'!$H:$H</definedName>
    <definedName name="obj_List02_22">'Форма 1.0.1 | Форма 1.4.1'!$8:$8</definedName>
    <definedName name="obj_List02_23">'Форма 1.0.1 | Форма 1.4.1'!$20:$20</definedName>
    <definedName name="obj_List05_22">'Форма 1.4.2'!$12:$12</definedName>
    <definedName name="obj_List05_23">'Форма 1.4.2'!$19:$19</definedName>
    <definedName name="obj_List08_22">'Форма 1.5'!$G:$G</definedName>
    <definedName name="obj_List08_23">'Форма 1.5'!$H:$H</definedName>
    <definedName name="obj_List10_22">'Форма 1.0.1 | Форма 1.5'!$8:$8</definedName>
    <definedName name="obj_List10_23">'Форма 1.0.1 | Форма 1.5'!$20:$20</definedName>
    <definedName name="obj_List11_22">'Форма 1.0.1 | Форма 1.6'!$8:$8</definedName>
    <definedName name="obj_List11_23">'Форма 1.0.1 | Форма 1.6'!$20:$20</definedName>
    <definedName name="obj_List12_22">'Форма 1.0.1 | Форма 1.4.2'!$8:$8</definedName>
    <definedName name="obj_List12_23">'Форма 1.0.1 | Форма 1.4.2'!$20:$20</definedName>
    <definedName name="objective_of_IPR">TEHSHEET!$V$2:$V$6</definedName>
    <definedName name="org">Титульный!$F$26</definedName>
    <definedName name="Org_Address">Титульный!$F$40:$F$40</definedName>
    <definedName name="ORG_END_DATE">TEHSHEET!$E$17</definedName>
    <definedName name="Org_main">Титульный!$F$41:$F$41</definedName>
    <definedName name="Org_otv_lico">Титульный!$F$44:$F$47</definedName>
    <definedName name="ORG_START_DATE">TEHSHEET!$D$17</definedName>
    <definedName name="p3_List05_K">'Форма 1.5'!$F$18:$I$19</definedName>
    <definedName name="p3_List08">'Форма 1.5'!$F$17:$I$17</definedName>
    <definedName name="p3_List08_K">'Форма 1.5'!$F$18:$I$19</definedName>
    <definedName name="p3_ref_base_List08">'Форма 1.5'!$G$17</definedName>
    <definedName name="p3_ref_List08">'Форма 1.5'!$I$17</definedName>
    <definedName name="pDel_Comm">Комментарии!$C$12:$C$13</definedName>
    <definedName name="pDel_List01_2">'Форма 1.4.1'!$C$42:$C$45</definedName>
    <definedName name="pDel_List03">'Форма 1.0.2'!$C$12:$C$13</definedName>
    <definedName name="pDel_List04">'Сведения об изменении'!$C$13:$C$14</definedName>
    <definedName name="pDel_List05_1">'Форма 1.4.2'!$E$10:$E$26</definedName>
    <definedName name="pDel_List05_2">'Форма 1.4.2'!$H$11:$H$26</definedName>
    <definedName name="pDel_List05_3">'Форма 1.4.2'!$L$11:$L$26</definedName>
    <definedName name="pDel_List06_1">'Форма 1.6'!$D$20:$D$26</definedName>
    <definedName name="pDel_List06_2">'Форма 1.6'!$E$64:$E$67</definedName>
    <definedName name="pDel_List06_3">'Форма 1.6'!$E$74:$E$84</definedName>
    <definedName name="pDel_List06_4">'Форма 1.6'!$E$20:$E$26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Дифференциация!$C$22:$C$27</definedName>
    <definedName name="pDelList07_04">Дифференциация!$G$22:$G$27</definedName>
    <definedName name="pDelList07_05">Дифференциация!$K$22:$K$27</definedName>
    <definedName name="pIns_Comm">Комментарии!$E$13</definedName>
    <definedName name="pIns_List01_1">'Форма 1.4.1'!$I$12</definedName>
    <definedName name="pIns_List01_2">'Форма 1.4.1'!$E$45</definedName>
    <definedName name="pIns_List02">'Форма 1.0.1 | Форма 1.4.1'!$31:$31</definedName>
    <definedName name="pIns_List03">'Форма 1.0.2'!$E$13</definedName>
    <definedName name="pIns_List04">'Сведения об изменении'!$E$14</definedName>
    <definedName name="pIns_List05_1">'Форма 1.4.2'!$G$9:$G$28</definedName>
    <definedName name="pIns_List05_4">'Форма 1.4.2'!$E$26</definedName>
    <definedName name="pIns_List06_1">'Форма 1.6'!$G$26</definedName>
    <definedName name="pIns_List06_2">'Форма 1.6'!$G$67</definedName>
    <definedName name="pIns_List06_3">'Форма 1.6'!$G$84</definedName>
    <definedName name="pIns_List07_01">Дифференциация!$E$20:$E$27</definedName>
    <definedName name="pIns_List07_04">Дифференциация!$I$20:$I$27</definedName>
    <definedName name="pIns_List07_05">Дифференциация!$M$20:$M$27</definedName>
    <definedName name="pIns_List08_1">'Форма 1.5'!$I$7</definedName>
    <definedName name="pIns_List09_0">Территории!$E$17</definedName>
    <definedName name="pIns_List10">'Форма 1.0.1 | Форма 1.5'!$31:$31</definedName>
    <definedName name="pIns_List11">'Форма 1.0.1 | Форма 1.6'!$31:$31</definedName>
    <definedName name="pIns_List12">'Форма 1.0.1 | Форма 1.4.2'!$31:$31</definedName>
    <definedName name="pVDel_List06_1">'Форма 1.6'!$J$6:$L$6</definedName>
    <definedName name="pVIns_List06_0">'Форма 1.6'!$L$8</definedName>
    <definedName name="pVIns_List06_1">'Форма 1.6'!$K$9</definedName>
    <definedName name="pVIns_List08_1">'Форма 1.5'!$G$7</definedName>
    <definedName name="QUARTER">TEHSHEET!$F$2:$F$5</definedName>
    <definedName name="REESTR_LINK_RANGE">REESTR_LINK!$A$2:$C$3</definedName>
    <definedName name="REESTR_ORG_RANGE">REESTR_ORG!$A$2:$J$61</definedName>
    <definedName name="REESTR_VED_RANGE">REESTR_VED!$A$2:$B$4</definedName>
    <definedName name="REGION">TEHSHEET!$A$2:$A$87</definedName>
    <definedName name="region_name">Титульный!$F$7</definedName>
    <definedName name="revenue_from_activity_80_flag">Титульный!$F$35</definedName>
    <definedName name="row_1">'Форма 1.6'!$A$24</definedName>
    <definedName name="row_2">'Форма 1.6'!$A$27</definedName>
    <definedName name="row_5">'Форма 1.6'!$A$79</definedName>
    <definedName name="ruk_fio">Титульный!$F$41</definedName>
    <definedName name="SAPBEXrevision" hidden="1">1</definedName>
    <definedName name="SAPBEXsysID" hidden="1">"BW2"</definedName>
    <definedName name="SAPBEXwbID" hidden="1">"479GSPMTNK9HM4ZSIVE5K2SH6"</definedName>
    <definedName name="share_of_costs_List05">'Форма 1.4.2'!$R$10:$R$26</definedName>
    <definedName name="source_of_funding">TEHSHEET!$O$2:$O$13</definedName>
    <definedName name="strPublication">Титульный!$F$9</definedName>
    <definedName name="sys_id">TEHSHEET!$J$4</definedName>
    <definedName name="Table4">'Форма 1.6'!$F$9:$J$9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Vet_List06_0">'Форма 1.6'!$I:$K</definedName>
    <definedName name="Vet_List06_1">'Форма 1.6'!$J:$J</definedName>
    <definedName name="web_List08">'Форма 1.5'!$I$11:$I$19</definedName>
    <definedName name="Y_N_List07_01">Дифференциация!$B$20:$B$27</definedName>
    <definedName name="Y_N_List07_02">Дифференциация!$F$20:$F$27</definedName>
    <definedName name="Y_N_List07_05">Дифференциация!$J$20:$J$27</definedName>
    <definedName name="year_list">TEHSHEET!$C$2:$C$5</definedName>
  </definedNames>
  <calcPr calcId="162913"/>
</workbook>
</file>

<file path=xl/calcChain.xml><?xml version="1.0" encoding="utf-8"?>
<calcChain xmlns="http://schemas.openxmlformats.org/spreadsheetml/2006/main">
  <c r="G61" i="571" l="1"/>
  <c r="H61" i="571"/>
  <c r="G58" i="571"/>
  <c r="G56" i="571"/>
  <c r="F28" i="585" l="1"/>
  <c r="D28" i="585"/>
  <c r="F24" i="585"/>
  <c r="F16" i="585"/>
  <c r="D16" i="585"/>
  <c r="F12" i="585"/>
  <c r="D6" i="585"/>
  <c r="F28" i="584"/>
  <c r="D28" i="584"/>
  <c r="F24" i="584"/>
  <c r="F16" i="584"/>
  <c r="D16" i="584"/>
  <c r="F12" i="584"/>
  <c r="D6" i="584"/>
  <c r="F28" i="583"/>
  <c r="D28" i="583"/>
  <c r="F24" i="583"/>
  <c r="F16" i="583"/>
  <c r="D16" i="583"/>
  <c r="F12" i="583"/>
  <c r="D6" i="583"/>
  <c r="F28" i="569"/>
  <c r="D28" i="569"/>
  <c r="F24" i="569"/>
  <c r="F16" i="569"/>
  <c r="D16" i="569"/>
  <c r="F12" i="569"/>
  <c r="A107" i="553"/>
  <c r="A108" i="553"/>
  <c r="A109" i="553"/>
  <c r="A110" i="553"/>
  <c r="A111" i="553"/>
  <c r="A112" i="553"/>
  <c r="A113" i="553"/>
  <c r="A114" i="553"/>
  <c r="A115" i="553"/>
  <c r="A116" i="553"/>
  <c r="A117" i="553"/>
  <c r="A118" i="553"/>
  <c r="A119" i="553"/>
  <c r="A120" i="553"/>
  <c r="A121" i="553"/>
  <c r="A81" i="553"/>
  <c r="A82" i="553"/>
  <c r="A83" i="553"/>
  <c r="A84" i="553"/>
  <c r="A85" i="553"/>
  <c r="A86" i="553"/>
  <c r="A87" i="553"/>
  <c r="A88" i="553"/>
  <c r="A89" i="553"/>
  <c r="A90" i="553"/>
  <c r="A91" i="553"/>
  <c r="A92" i="553"/>
  <c r="A93" i="553"/>
  <c r="A94" i="553"/>
  <c r="A95" i="553"/>
  <c r="A96" i="553"/>
  <c r="A97" i="553"/>
  <c r="A98" i="553"/>
  <c r="A99" i="553"/>
  <c r="A100" i="553"/>
  <c r="A101" i="553"/>
  <c r="A102" i="553"/>
  <c r="A103" i="553"/>
  <c r="A104" i="553"/>
  <c r="A105" i="553"/>
  <c r="A106" i="553"/>
  <c r="A7" i="553"/>
  <c r="A8" i="553"/>
  <c r="A9" i="553"/>
  <c r="A10" i="553"/>
  <c r="A11" i="553"/>
  <c r="A12" i="553"/>
  <c r="A13" i="553"/>
  <c r="A14" i="553"/>
  <c r="A15" i="553"/>
  <c r="A16" i="553"/>
  <c r="A17" i="553"/>
  <c r="A18" i="553"/>
  <c r="A19" i="553"/>
  <c r="A20" i="553"/>
  <c r="A21" i="553"/>
  <c r="A22" i="553"/>
  <c r="A23" i="553"/>
  <c r="A24" i="553"/>
  <c r="A25" i="553"/>
  <c r="A26" i="553"/>
  <c r="A27" i="553"/>
  <c r="A28" i="553"/>
  <c r="A29" i="553"/>
  <c r="A30" i="553"/>
  <c r="A31" i="553"/>
  <c r="A32" i="553"/>
  <c r="A33" i="553"/>
  <c r="A34" i="553"/>
  <c r="A35" i="553"/>
  <c r="A36" i="553"/>
  <c r="A37" i="553"/>
  <c r="A38" i="553"/>
  <c r="A39" i="553"/>
  <c r="A40" i="553"/>
  <c r="A41" i="553"/>
  <c r="A42" i="553"/>
  <c r="A43" i="553"/>
  <c r="A44" i="553"/>
  <c r="A45" i="553"/>
  <c r="A46" i="553"/>
  <c r="A47" i="553"/>
  <c r="A48" i="553"/>
  <c r="A49" i="553"/>
  <c r="A50" i="553"/>
  <c r="A51" i="553"/>
  <c r="A52" i="553"/>
  <c r="A53" i="553"/>
  <c r="A54" i="553"/>
  <c r="A55" i="553"/>
  <c r="A56" i="553"/>
  <c r="A57" i="553"/>
  <c r="A58" i="553"/>
  <c r="A59" i="553"/>
  <c r="A60" i="553"/>
  <c r="A61" i="553"/>
  <c r="A62" i="553"/>
  <c r="A63" i="553"/>
  <c r="A64" i="553"/>
  <c r="A65" i="553"/>
  <c r="A66" i="553"/>
  <c r="A67" i="553"/>
  <c r="A68" i="553"/>
  <c r="A69" i="553"/>
  <c r="A70" i="553"/>
  <c r="A71" i="553"/>
  <c r="A72" i="553"/>
  <c r="A73" i="553"/>
  <c r="A74" i="553"/>
  <c r="A75" i="553"/>
  <c r="A76" i="553"/>
  <c r="A77" i="553"/>
  <c r="A78" i="553"/>
  <c r="A79" i="553"/>
  <c r="A80" i="553"/>
  <c r="H10" i="574"/>
  <c r="V23" i="572"/>
  <c r="Q23" i="572"/>
  <c r="V20" i="572"/>
  <c r="Q20" i="572"/>
  <c r="H42" i="571"/>
  <c r="H18" i="571" s="1"/>
  <c r="H16" i="571"/>
  <c r="H15" i="571"/>
  <c r="V16" i="572"/>
  <c r="Q16" i="572"/>
  <c r="V13" i="572"/>
  <c r="Q13" i="572"/>
  <c r="A6" i="553"/>
  <c r="A5" i="553"/>
  <c r="R14" i="566"/>
  <c r="R13" i="566"/>
  <c r="A4" i="553"/>
  <c r="R12" i="566"/>
  <c r="P12" i="566" a="1"/>
  <c r="P12" i="566" s="1"/>
  <c r="M13" i="566"/>
  <c r="M14" i="566"/>
  <c r="M12" i="566"/>
  <c r="H68" i="571" l="1"/>
  <c r="E17" i="205"/>
  <c r="D17" i="205"/>
  <c r="B2" i="525"/>
  <c r="B3" i="525"/>
  <c r="I23" i="573" l="1"/>
  <c r="Q72" i="471"/>
  <c r="Q69" i="471"/>
  <c r="I79" i="573" l="1"/>
  <c r="I74" i="573"/>
  <c r="I73" i="573"/>
  <c r="I72" i="573"/>
  <c r="I71" i="573"/>
  <c r="I70" i="573"/>
  <c r="I69" i="573" l="1"/>
  <c r="G42" i="571"/>
  <c r="G18" i="571" s="1"/>
  <c r="Q88" i="471" l="1"/>
  <c r="Q86" i="471" s="1"/>
  <c r="V86" i="471"/>
  <c r="Q81" i="471"/>
  <c r="Q79" i="471" s="1"/>
  <c r="V79" i="471"/>
  <c r="V72" i="471"/>
  <c r="V69" i="471"/>
  <c r="R88" i="471"/>
  <c r="R89" i="471"/>
  <c r="R82" i="471"/>
  <c r="G10" i="574" l="1"/>
  <c r="G15" i="571"/>
  <c r="R81" i="471"/>
  <c r="L39" i="571"/>
  <c r="L41" i="571"/>
  <c r="K74" i="573" l="1"/>
  <c r="K79" i="573"/>
  <c r="A3" i="553"/>
  <c r="G16" i="571"/>
  <c r="F83" i="573"/>
  <c r="F82" i="573"/>
  <c r="F81" i="573"/>
  <c r="F80" i="573"/>
  <c r="J79" i="573"/>
  <c r="F79" i="573"/>
  <c r="F78" i="573"/>
  <c r="F77" i="573"/>
  <c r="F76" i="573"/>
  <c r="F75" i="573"/>
  <c r="J74" i="573"/>
  <c r="F74" i="573"/>
  <c r="J73" i="573"/>
  <c r="F73" i="573"/>
  <c r="J72" i="573"/>
  <c r="F72" i="573"/>
  <c r="J71" i="573"/>
  <c r="F71" i="573"/>
  <c r="J70" i="573"/>
  <c r="F70" i="573"/>
  <c r="F69" i="573"/>
  <c r="H66" i="573"/>
  <c r="F66" i="573"/>
  <c r="H65" i="573"/>
  <c r="F65" i="573"/>
  <c r="F64" i="573"/>
  <c r="F24" i="573"/>
  <c r="J23" i="573"/>
  <c r="F23" i="573"/>
  <c r="F21" i="573"/>
  <c r="J20" i="573"/>
  <c r="I20" i="573"/>
  <c r="F20" i="573"/>
  <c r="J19" i="573" l="1"/>
  <c r="I19" i="573" s="1"/>
  <c r="J69" i="573"/>
  <c r="P15" i="471" a="1"/>
  <c r="P15" i="471" s="1"/>
  <c r="G68" i="571" l="1"/>
  <c r="D4" i="556"/>
  <c r="B5" i="525" l="1"/>
  <c r="A2" i="553" l="1"/>
  <c r="M12" i="564" l="1"/>
  <c r="F54" i="471" l="1"/>
  <c r="D58" i="471" l="1"/>
  <c r="F58" i="471"/>
  <c r="D6" i="569" l="1"/>
  <c r="R25" i="471" l="1"/>
  <c r="R20" i="471"/>
  <c r="R15" i="471"/>
  <c r="M25" i="471"/>
  <c r="M15" i="471"/>
  <c r="M20" i="471"/>
  <c r="M45" i="471" l="1"/>
  <c r="D8" i="431" l="1"/>
  <c r="D8" i="547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13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H13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--</author>
  </authors>
  <commentList>
    <comment ref="E12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E19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H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8.xml><?xml version="1.0" encoding="utf-8"?>
<comments xmlns="http://schemas.openxmlformats.org/spreadsheetml/2006/main">
  <authors>
    <author>--</author>
  </authors>
  <commentList>
    <comment ref="I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9.xml><?xml version="1.0" encoding="utf-8"?>
<comments xmlns="http://schemas.openxmlformats.org/spreadsheetml/2006/main">
  <authors>
    <author>User</author>
    <author>--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E68" authorId="1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E78" authorId="1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<sst xmlns="http://schemas.openxmlformats.org/spreadsheetml/2006/main" count="4762" uniqueCount="2784">
  <si>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</si>
  <si>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</si>
  <si>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</si>
  <si>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</si>
  <si>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</si>
  <si>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</si>
  <si>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</si>
  <si>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</si>
  <si>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</si>
  <si>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</si>
  <si>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</si>
  <si>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</si>
  <si>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</si>
  <si>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</si>
  <si>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</si>
  <si>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</si>
  <si>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</si>
  <si>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</si>
  <si>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</si>
  <si>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</si>
  <si>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</si>
  <si>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</si>
  <si>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</si>
  <si>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</si>
  <si>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</si>
  <si>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</si>
  <si>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</si>
  <si>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</si>
  <si>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</si>
  <si>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</si>
  <si>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</si>
  <si>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</si>
  <si>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</si>
  <si>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</si>
  <si>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</si>
  <si>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</si>
  <si>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</si>
  <si>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</si>
  <si>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</si>
  <si>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</si>
  <si>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</si>
  <si>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</si>
  <si>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</si>
  <si>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</si>
  <si>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</si>
  <si>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</si>
  <si>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</si>
  <si>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</si>
  <si>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</si>
  <si>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</si>
  <si>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</si>
  <si>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</si>
  <si>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</si>
  <si>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</si>
  <si>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</si>
  <si>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</si>
  <si>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</si>
  <si>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</si>
  <si>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</si>
  <si>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</si>
  <si>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</si>
  <si>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</si>
  <si>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</si>
  <si>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</si>
  <si>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</si>
  <si>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</si>
  <si>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</si>
  <si>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</si>
  <si>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</si>
  <si>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</si>
  <si>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</si>
  <si>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</si>
  <si>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</si>
  <si>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</si>
  <si>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</si>
  <si>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</si>
  <si>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</si>
  <si>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</si>
  <si>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</si>
  <si>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</si>
  <si>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</si>
  <si>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</si>
  <si>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</si>
  <si>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</si>
  <si>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</si>
  <si>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</si>
  <si>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</si>
  <si>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</si>
  <si>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</si>
  <si>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</si>
  <si>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</si>
  <si>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</si>
  <si>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</si>
  <si>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</si>
  <si>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</si>
  <si>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</si>
  <si>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</si>
  <si>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</si>
  <si>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</si>
  <si>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</si>
  <si>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</si>
  <si>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</si>
  <si>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</si>
  <si>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</si>
  <si>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</si>
  <si>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</si>
  <si>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</si>
  <si>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</si>
  <si>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</si>
  <si>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</si>
  <si>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</si>
  <si>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</si>
  <si>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</si>
  <si>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</si>
  <si>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</si>
  <si>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</si>
  <si>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</si>
  <si>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</si>
  <si>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</si>
  <si>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</si>
  <si>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</si>
  <si>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</si>
  <si>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</si>
  <si>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</si>
  <si>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</si>
  <si>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</si>
  <si>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</si>
  <si>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</si>
  <si>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</si>
  <si>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</si>
  <si>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</si>
  <si>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</si>
  <si>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</si>
  <si>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</si>
  <si>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</si>
  <si>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</si>
  <si>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</si>
  <si>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</si>
  <si>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</si>
  <si>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</si>
  <si>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</si>
  <si>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</si>
  <si>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</si>
  <si>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</si>
  <si>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</si>
  <si>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</si>
  <si>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</si>
  <si>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</si>
  <si>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</si>
  <si>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</si>
  <si>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</si>
  <si>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</si>
  <si>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</si>
  <si>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</si>
  <si>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</si>
  <si>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</si>
  <si>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</si>
  <si>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</si>
  <si>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</si>
  <si>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</si>
  <si>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</si>
  <si>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</si>
  <si>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</si>
  <si>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</si>
  <si>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</si>
  <si>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</si>
  <si>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</si>
  <si>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</si>
  <si>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</si>
  <si>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</si>
  <si>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</si>
  <si>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</si>
  <si>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</si>
  <si>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</si>
  <si>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</si>
  <si>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</si>
  <si>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</si>
  <si>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</si>
  <si>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</si>
  <si>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</si>
  <si>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</si>
  <si>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</si>
  <si>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</si>
  <si>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</si>
  <si>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</si>
  <si>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</si>
  <si>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</si>
  <si>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</si>
  <si>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</si>
  <si>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</si>
  <si>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</si>
  <si>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</si>
  <si>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</si>
  <si>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</si>
  <si>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</si>
  <si>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</si>
  <si>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</si>
  <si>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</si>
  <si>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</si>
  <si>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</si>
  <si>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</si>
  <si>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</si>
  <si>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</si>
  <si>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</si>
  <si>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</si>
  <si>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</si>
  <si>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</si>
  <si>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</si>
  <si>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</si>
  <si>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</si>
  <si>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</si>
  <si>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</si>
  <si>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</si>
  <si>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</si>
  <si>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</si>
  <si>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</si>
  <si>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</si>
  <si>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</si>
  <si>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</si>
  <si>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</si>
  <si>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</si>
  <si>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</si>
  <si>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</si>
  <si>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</si>
  <si>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</si>
  <si>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</si>
  <si>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</si>
  <si>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</si>
  <si>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</si>
  <si>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</si>
  <si>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</si>
  <si>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</si>
  <si>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</si>
  <si>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</si>
  <si>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</si>
  <si>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</si>
  <si>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</si>
  <si>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</si>
  <si>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</si>
  <si>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</si>
  <si>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</si>
  <si>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</si>
  <si>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</si>
  <si>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</si>
  <si>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</si>
  <si>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</si>
  <si>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</si>
  <si>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</si>
  <si>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</si>
  <si>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</si>
  <si>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</si>
  <si>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</si>
  <si>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</si>
  <si>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</si>
  <si>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</si>
  <si>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</si>
  <si>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</si>
  <si>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</si>
  <si>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</si>
  <si>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</si>
  <si>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</si>
  <si>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</si>
  <si>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</si>
  <si>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</si>
  <si>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</si>
  <si>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</si>
  <si>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</si>
  <si>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</si>
  <si>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</si>
  <si>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</si>
  <si>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</si>
  <si>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</si>
  <si>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</si>
  <si>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</si>
  <si>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</si>
  <si>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</si>
  <si>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</si>
  <si>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</si>
  <si>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</si>
  <si>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</si>
  <si>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</si>
  <si>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</si>
  <si>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</si>
  <si>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</si>
  <si>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</si>
  <si>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</si>
  <si>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</si>
  <si>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</si>
  <si>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</si>
  <si>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</si>
  <si>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</si>
  <si>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</si>
  <si>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</si>
  <si>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</si>
  <si>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</si>
  <si>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</si>
  <si>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</si>
  <si>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</si>
  <si>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</si>
  <si>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</si>
  <si>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</si>
  <si>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</si>
  <si>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</si>
  <si>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</si>
  <si>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</si>
  <si>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</si>
  <si>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</si>
  <si>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</si>
  <si>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</si>
  <si>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</si>
  <si>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</si>
  <si>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</si>
  <si>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</si>
  <si>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</si>
  <si>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</si>
  <si>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</si>
  <si>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</si>
  <si>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</si>
  <si>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</si>
  <si>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</si>
  <si>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</si>
  <si>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</si>
  <si>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</si>
  <si>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</si>
  <si>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</si>
  <si>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Отчётный период (год)</t>
  </si>
  <si>
    <t>Регулируемая организация осуществляет сдачу годового бухгалтерского баланса в налоговые органы</t>
  </si>
  <si>
    <t>Дата направления годового бухгалтерского баланса в налоговые органы</t>
  </si>
  <si>
    <t>Превышает ли выручка от регулируемой деятельности 80% совокупной выручки за отчетный год</t>
  </si>
  <si>
    <t>Организация выполняет инвестиционную программу</t>
  </si>
  <si>
    <t>Перечень муниципальных районов и муниципальных образований (территорий оказания услуг)</t>
  </si>
  <si>
    <t>Территория оказания услуг</t>
  </si>
  <si>
    <t>Добавить территорию оказания услуг</t>
  </si>
  <si>
    <t>Информация, подлежащая раскрытию</t>
  </si>
  <si>
    <t>2.1.1</t>
  </si>
  <si>
    <t>2.1.2</t>
  </si>
  <si>
    <t>Способ приобретения</t>
  </si>
  <si>
    <t>Средневзвешенная стоимость 1 кВт.ч (с учетом мощности)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</si>
  <si>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</si>
  <si>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</si>
  <si>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</si>
  <si>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</si>
  <si>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</si>
  <si>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Расходы на текущий ремонт</t>
  </si>
  <si>
    <t>Расходы на капитальный ремонт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</si>
  <si>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</si>
  <si>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SUM_CALC</t>
  </si>
  <si>
    <t>Добавить прочие расходы</t>
  </si>
  <si>
    <t>Чистая прибыль, полученная от регулируемого вида деятельности, в том числе:</t>
  </si>
  <si>
    <t>Изменение стоимости основных фондов, в том числе:</t>
  </si>
  <si>
    <t>Годовая бухгалтерская отчетность, включая бухгалтерский баланс и приложения к нему</t>
  </si>
  <si>
    <t>9</t>
  </si>
  <si>
    <t>10</t>
  </si>
  <si>
    <t>11</t>
  </si>
  <si>
    <t>12</t>
  </si>
  <si>
    <t>13</t>
  </si>
  <si>
    <t>14</t>
  </si>
  <si>
    <t>Среднесписочная численность основного производственного персонала</t>
  </si>
  <si>
    <t>Реквизиты договора</t>
  </si>
  <si>
    <t>Наименование товара/услуги</t>
  </si>
  <si>
    <t>Объем приобретенных товаров, услуг</t>
  </si>
  <si>
    <t>Единица измерения объема</t>
  </si>
  <si>
    <t>Доля расходов, % (от суммы расходов по указанной статье)</t>
  </si>
  <si>
    <t>Добавить мероприятие</t>
  </si>
  <si>
    <t>Дата утверждения инвестиционной программы</t>
  </si>
  <si>
    <t>Наименование органа местного самоуправления, согласовавшего инвестиционную программу</t>
  </si>
  <si>
    <t>8.0</t>
  </si>
  <si>
    <t>i</t>
  </si>
  <si>
    <t>Добавить источники</t>
  </si>
  <si>
    <t>8.1</t>
  </si>
  <si>
    <t>Добавить год</t>
  </si>
  <si>
    <t>Целевые показатели инвестиционной программы</t>
  </si>
  <si>
    <t>9.1</t>
  </si>
  <si>
    <t>Срок окупаемости</t>
  </si>
  <si>
    <t>лет</t>
  </si>
  <si>
    <t>9.1.1</t>
  </si>
  <si>
    <t>Факт</t>
  </si>
  <si>
    <t>9.1.2</t>
  </si>
  <si>
    <t>План</t>
  </si>
  <si>
    <t>9.2</t>
  </si>
  <si>
    <t>Перебои в снабжении потребителей</t>
  </si>
  <si>
    <t>9.2.1</t>
  </si>
  <si>
    <t>9.2.2</t>
  </si>
  <si>
    <t>9.3</t>
  </si>
  <si>
    <t>Продолжительность (бесперебойность) поставки товаров и услуг</t>
  </si>
  <si>
    <t>9.3.1</t>
  </si>
  <si>
    <t>9.3.2</t>
  </si>
  <si>
    <t>9.4</t>
  </si>
  <si>
    <t>%</t>
  </si>
  <si>
    <t>9.4.1</t>
  </si>
  <si>
    <t>9.4.2</t>
  </si>
  <si>
    <t>9.5</t>
  </si>
  <si>
    <t>9.5.1</t>
  </si>
  <si>
    <t>9.5.2</t>
  </si>
  <si>
    <t>9.6</t>
  </si>
  <si>
    <t>9.6.1</t>
  </si>
  <si>
    <t>9.6.2</t>
  </si>
  <si>
    <t>9.7</t>
  </si>
  <si>
    <t>9.7.1</t>
  </si>
  <si>
    <t>9.7.2</t>
  </si>
  <si>
    <t>9.8</t>
  </si>
  <si>
    <t>9.8.1</t>
  </si>
  <si>
    <t>9.8.2</t>
  </si>
  <si>
    <t>9.9</t>
  </si>
  <si>
    <t>9.9.1</t>
  </si>
  <si>
    <t>9.9.2</t>
  </si>
  <si>
    <t>9.10</t>
  </si>
  <si>
    <t>Обеспеченность потребления товаров и услуг приборами учета</t>
  </si>
  <si>
    <t>9.10.1</t>
  </si>
  <si>
    <t>9.10.2</t>
  </si>
  <si>
    <t>Добавить показатель</t>
  </si>
  <si>
    <t>print</t>
  </si>
  <si>
    <t>10.0</t>
  </si>
  <si>
    <t>10.1</t>
  </si>
  <si>
    <t>3.2</t>
  </si>
  <si>
    <t>Дата сдачи годового бухгалтерского баланса в налоговые органы</t>
  </si>
  <si>
    <t>х</t>
  </si>
  <si>
    <t>тыс. руб.</t>
  </si>
  <si>
    <t>Указывается суммарная себестоимость производимых товаров.</t>
  </si>
  <si>
    <t>Себестоимость производимых товаров (оказываемых услуг) по регулируемому виду деятельности, включая:</t>
  </si>
  <si>
    <t>Объем приобретения электрической энергии</t>
  </si>
  <si>
    <t>руб.</t>
  </si>
  <si>
    <t>тыс. кВт·ч</t>
  </si>
  <si>
    <t>3.3</t>
  </si>
  <si>
    <t>3.4</t>
  </si>
  <si>
    <t>Расходы на покупаемую электрическую энергию (мощность), используемую в технологическом процессе:</t>
  </si>
  <si>
    <t>3.5</t>
  </si>
  <si>
    <t>3.5.1</t>
  </si>
  <si>
    <t>3.5.2</t>
  </si>
  <si>
    <t>3.6</t>
  </si>
  <si>
    <t>3.7</t>
  </si>
  <si>
    <t>3.8</t>
  </si>
  <si>
    <t>Общепроизводственные расходы, в том числе:</t>
  </si>
  <si>
    <t>Указывается общая сумма общепроизводственных расходов.</t>
  </si>
  <si>
    <t>Указываются расходы на текущий ремонт, отнесенные к общепроизводственным расходам.</t>
  </si>
  <si>
    <t>Общехозяйственные расходы, в том числе:</t>
  </si>
  <si>
    <t>3.9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</si>
  <si>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</si>
  <si>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</si>
  <si>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</si>
  <si>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Расходы на капитальный и текущий ремонт основных производственных средств</t>
  </si>
  <si>
    <t>3.10</t>
  </si>
  <si>
    <t>3.11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</si>
  <si>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</si>
  <si>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3.12</t>
  </si>
  <si>
    <t>Прочие расходы, которые подлежат отнесению на регулируемые виды деятельности, в том числе:</t>
  </si>
  <si>
    <t>Указываются прочие расходы, которые подлежат отнесению на регулируемые виды деятельности в соответствии с законодательством в сфере водоснабжения и водоотведения.</t>
  </si>
  <si>
    <t>В случае наличия нескольких видов прочих расходов информация указывается в отдельных строках.</t>
  </si>
  <si>
    <t>5.2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</si>
  <si>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</si>
  <si>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Изменение стоимости основных фондов за счет их ввода в эксплуатацию (вывода из эксплуатации)</t>
  </si>
  <si>
    <t>Изменение стоимости основных фондов за счет их ввода в эксплуатацию</t>
  </si>
  <si>
    <t>5.1.1</t>
  </si>
  <si>
    <t>5.1.2</t>
  </si>
  <si>
    <t>Изменение стоимости основных фондов за счет их вывода в эксплуатацию</t>
  </si>
  <si>
    <t>Изменение стоимости основных фондов за счет их переоценки</t>
  </si>
  <si>
    <t>Валовая прибыль (убытки) от продажи товаров и услуг по регулируемому виду деятельности</t>
  </si>
  <si>
    <t>тыс. куб. м</t>
  </si>
  <si>
    <t>Указывается ссылка на документ, предварительно загруженный в хранилище файлов ФГИС ЕИАС.
Раскрывается регулируемой организацией, выручка от регулируемых видов деятельности которой превышает 80 процентов совокупной выручки за отчетный год.</t>
  </si>
  <si>
    <t>Потери воды в сетях</t>
  </si>
  <si>
    <t>Удельный расход электроэнергии на подачу воды в сеть</t>
  </si>
  <si>
    <t>Указывается показатель использования по производственному объекту как процент объем перекачки по отношению к пиковому дню отчетного года.</t>
  </si>
  <si>
    <t>Информация о расходах на капитальный и текущий ремонт основных производственных средств, расходах на услуги производственного характера</t>
  </si>
  <si>
    <t>et_List05_4</t>
  </si>
  <si>
    <t>NOTSHOW</t>
  </si>
  <si>
    <t>Добавить поставщика</t>
  </si>
  <si>
    <t>Добавить товар/услугу</t>
  </si>
  <si>
    <t>Добавить способ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</si>
  <si>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процесса. Из них товары и услуги, приобретенные у организаций, сумма оплаты услуг которых превышает 20% суммы расходов по статье:</t>
  </si>
  <si>
    <t>Информация об объемах товаров и услуг, их стоимости и способах приобретения у организаций, в том числе:</t>
  </si>
  <si>
    <t>Указывается сумма стоимости приобретения товаров и услуг у организаций, сумма оплаты услуг которых превышает 20% суммы расходов на капитальный и текущий ремонт основных производственных средства</t>
  </si>
  <si>
    <t>Указывается сумма стоимости приобретения товаров и услуг у организаций, сумма оплаты услуг которых превышает 20% суммы расходов на услуги производственного характера</t>
  </si>
  <si>
    <t xml:space="preserve">Указывается информация отдельно по организациям, сумма оплаты услуг которых превышает 20% суммы расходов на капитальный и текущий ремонт основных производственных средства.
Способ приобретения определяется из перечня: Торги/аукционы; Прямые договора без торгов; Прочее
В случае наличия нескольких поставщиков, договоров, товаров и (или) услуг информация по ним указывается в отдельных строках.
</t>
  </si>
  <si>
    <t>Указывается информация отдельно по организациям, сумма оплаты услуг которых превышает 20% суммы расходов на услуги производственного характера.
Способ приобретения определяется из перечня: Торги/аукционы; Прямые договора без торгов; Прочее
В случае наличия нескольких поставщиков, договоров, товаров и (или) услуг информация по ним указывается в отдельных строках.</t>
  </si>
  <si>
    <t>\</t>
  </si>
  <si>
    <t>Стоимость, тыс. руб.</t>
  </si>
  <si>
    <t>1.1</t>
  </si>
  <si>
    <t>ч</t>
  </si>
  <si>
    <t>Итого по поставщику, в том числе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</si>
  <si>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</si>
  <si>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ед. на км</t>
  </si>
  <si>
    <t>ед.</t>
  </si>
  <si>
    <t>2.2.1</t>
  </si>
  <si>
    <t>2.2.2</t>
  </si>
  <si>
    <t>Доля исполненных в срок договоров о подключении</t>
  </si>
  <si>
    <t>Указывается процент общего количества заключенных договоров о подключении.</t>
  </si>
  <si>
    <t>Средняя продолжительность рассмотрения заявлений о подключении</t>
  </si>
  <si>
    <t>дн.</t>
  </si>
  <si>
    <t>Указывается ссылка на документ, предварительно загруженный в хранилище файлов ФГИС ЕИАС.</t>
  </si>
  <si>
    <r>
      <t>Информация об инвестиционных программах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</si>
  <si>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Информация раскрывается в случае, если регулируемая организация выполняет или планирует выполнение инвестиционной программы в отчетном периоде.</t>
  </si>
  <si>
    <t>В случае выполнения нескольких мероприятий информация по каждому из них указывается в отдельной колонке</t>
  </si>
  <si>
    <r>
      <t>Мероприятие</t>
    </r>
    <r>
      <rPr>
        <vertAlign val="superscript"/>
        <sz val="9"/>
        <rFont val="Tahoma"/>
        <family val="2"/>
        <charset val="204"/>
      </rPr>
      <t>2</t>
    </r>
  </si>
  <si>
    <t>Инвестиционная программа в целом</t>
  </si>
  <si>
    <t>Наименование инвестиционной программы/мероприятия</t>
  </si>
  <si>
    <t>Дата изменения инвестиционной программы</t>
  </si>
  <si>
    <t>Цель инвестиционной программы</t>
  </si>
  <si>
    <t>Цель инвестиционной программы определяется из перечня: Автоматизация (с уменьшением штата); Уменьшение удельных затрат (повышение коэффициента полезного действия); Уменьшение издержек на производство; Снижение аварийности; Прочее
Возможен выбор нескольких пунктов.</t>
  </si>
  <si>
    <t>Дата изменения инвестиционной программы указывается (в случае наличия изменения) в виде «ДД.ММ.ГГГГ».</t>
  </si>
  <si>
    <t>Дата утверждения инвестиционной программы указывается в виде «ДД.ММ.ГГГГ».</t>
  </si>
  <si>
    <t>Наименование уполномоченного органа, утвердившего программу</t>
  </si>
  <si>
    <t>Указывается уполномоченный в соответствии с законодательством Российской Федерации орган власти, утвердивший инвестиционную программу.</t>
  </si>
  <si>
    <t>Срок начала реализации инвестиционной программы/мероприятия</t>
  </si>
  <si>
    <t>Срок начала реализации инвестиционной программы/мероприятия указывается в виде «ДД.ММ.ГГГГ».</t>
  </si>
  <si>
    <t>Срок окончания реализации инвестиционной программы/мероприятия</t>
  </si>
  <si>
    <t>Срок окончания реализации инвестиционной программы/мероприятия указывается в виде «ДД.ММ.ГГГГ».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</si>
  <si>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программы:</t>
  </si>
  <si>
    <t>Указывается суммарная потребность в финансовых средствах, необходимых для реализации инвестиционной программы, по всем источникам финансирования.</t>
  </si>
  <si>
    <t>Год реализации инвестиционной программы/мероприятия должен содержаться в сроке реализации инвестиционной программы, определенном в пунктах 6 и 7 данной формы.
В случае реализации инвестиционной программы/мероприятия в течение нескольких лет информация по каждому году указывается в отдельных строках.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</si>
  <si>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 Прочие средства.
В случае наличия нескольких источников финансирования информация по каждому из них указывается в отдельных строках.</t>
  </si>
  <si>
    <t>Источники финансирования
/source_of_funding/</t>
  </si>
  <si>
    <t>кредиты банков</t>
  </si>
  <si>
    <t>кредиты иностранных банков</t>
  </si>
  <si>
    <t>федеральный бюджет</t>
  </si>
  <si>
    <t>бюджет муниципального образования</t>
  </si>
  <si>
    <t>амортизация</t>
  </si>
  <si>
    <t>инвестиционная надбавка к тарифу</t>
  </si>
  <si>
    <t>прочие средства</t>
  </si>
  <si>
    <t>заемные средства др. организаций</t>
  </si>
  <si>
    <t>бюджет субъекта Российской Федерации</t>
  </si>
  <si>
    <t>средства внебюджетных фондов</t>
  </si>
  <si>
    <t>прибыль, направленная на инвестиции</t>
  </si>
  <si>
    <t>плата за подключение (технологическое присоединение)</t>
  </si>
  <si>
    <t>час./чел.</t>
  </si>
  <si>
    <t>час./день</t>
  </si>
  <si>
    <t xml:space="preserve">Доля потерь и неучтенного потребления </t>
  </si>
  <si>
    <t>Численность населения, получающего услуги данной организации</t>
  </si>
  <si>
    <t>Удельное водопотребление</t>
  </si>
  <si>
    <t>Количество аварий</t>
  </si>
  <si>
    <t>Производительность труда</t>
  </si>
  <si>
    <t>Указывается фактическое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</si>
  <si>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Указывается плановое значение отношения суммы произведений
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</si>
  <si>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Указывается фактическое значение отношения количества часов предоставления услуг к количеству календарных дней в отчетном периоде.</t>
  </si>
  <si>
    <t>Указывается плановое значение отношения количества часов предоставления услуг к количеству календарных дней в отчетном периоде.</t>
  </si>
  <si>
    <t>Указывается фактическое значение доли потерь и неучтенного потребления воды в общем объеме воды, поданной в водопроводную сеть в отчетном периоде.</t>
  </si>
  <si>
    <t>Указывается плановое значение доли потерь и неучтенного потребления воды в общем объеме воды, поданной в водопроводную сеть в отчетном периоде.</t>
  </si>
  <si>
    <t>Указывается фактическое значение объема потребления воды в расчете на одного человека, получающего услуги организации в отчетном периоде.</t>
  </si>
  <si>
    <t>Указывается плановое значение объема потребления воды в расчете на одного человека, получающего услуги организации в отчетном периоде.</t>
  </si>
  <si>
    <t>Указывается фактическое значение отношения количества аварий на системах коммунальной инфраструктуры к протяженности сетей в отчетном периоде.</t>
  </si>
  <si>
    <t>Указывается плановое значение отношения количества аварий на системах коммунальной инфраструктуры к протяженности сетей в отчетном периоде.</t>
  </si>
  <si>
    <t>В случае наличия дополнительных целевых показателей инвестиционной программы информация по ним указывается в отдельных строках.</t>
  </si>
  <si>
    <t>Указывается фактическое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подъему, очистке и транспортировке воды.</t>
  </si>
  <si>
    <t>Использование инвестиционных средств за отчетный период</t>
  </si>
  <si>
    <t>Использовано инвестиционных средств всего в отчетном периоде, в том числе:</t>
  </si>
  <si>
    <t>Указывается сумма использованных инвестиционных средства по всем источникам финансирования в отчетном периоде.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</si>
  <si>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Прочие средства.
В случае наличия нескольких источников финансирования информация по каждому из них указывается в отдельных строках.</t>
  </si>
  <si>
    <t>Указывается сумма использованных инвестиционных средств в I квартале отчетного периода по всем источникам финансирования.</t>
  </si>
  <si>
    <t>Указывается сумма использованных инвестиционных средств в II квартале отчетного периода по всем источникам финансирования.</t>
  </si>
  <si>
    <t>Указывается сумма использованных инвестиционных средств в III квартале отчетного периода по всем источникам финансирования.</t>
  </si>
  <si>
    <t>Указывается сумма использованных инвестиционных средств в IV квартале отчетного периода по всем источникам финансирования.</t>
  </si>
  <si>
    <t>чел.</t>
  </si>
  <si>
    <t>куб. м/чел.</t>
  </si>
  <si>
    <t>ед./км</t>
  </si>
  <si>
    <t>тыс. руб./чел.</t>
  </si>
  <si>
    <t>4.0</t>
  </si>
  <si>
    <t>цель инвестиционной программы /kind_of_purchase_method/</t>
  </si>
  <si>
    <t>цель инвестиционной программы /objective_of_IPR/</t>
  </si>
  <si>
    <t>автоматизация (с уменьшением штата)</t>
  </si>
  <si>
    <t>уменьшение удельных затрат (повышение КПД)</t>
  </si>
  <si>
    <t>уменьшение издержек на производство</t>
  </si>
  <si>
    <t>снижение аварийности</t>
  </si>
  <si>
    <t>прочее</t>
  </si>
  <si>
    <t>modfrmSelectData</t>
  </si>
  <si>
    <t>modList06</t>
  </si>
  <si>
    <t>modList05</t>
  </si>
  <si>
    <t>modList08</t>
  </si>
  <si>
    <t>Информация об инвестиционных программах регулируемой организации</t>
  </si>
  <si>
    <t>FAS.JKH.OPEN.INFO.BALANCE.HVS</t>
  </si>
  <si>
    <t>человек</t>
  </si>
  <si>
    <t>Торги/аукционы</t>
  </si>
  <si>
    <t>Прямые договора без торгов</t>
  </si>
  <si>
    <t>Прочее</t>
  </si>
  <si>
    <t>отсутствует</t>
  </si>
  <si>
    <t>Дифференциация по территориям и системам коммунальной инфраструктуры применяется для инвестиционных программ</t>
  </si>
  <si>
    <t>Информация о показателях финансово-хозяйственной деятельности, об основных потребительских характеристиках регулируемых товаров и услуг, об инвестиционных программах регулируемой организации в сфере горячего водоснабжения</t>
  </si>
  <si>
    <t>Применяется дифференциация тарифа по централизованным системам горячего водоснабжения?</t>
  </si>
  <si>
    <t>Информация по скольким централизованным системам горячего водоснабжения будет заполнена в шаблоне?</t>
  </si>
  <si>
    <t>Количество аварий на системах горячего водоснабжения</t>
  </si>
  <si>
    <t>Указывается количество любых нарушений функционирования системы горячего водоснабжения в расчете на один километр трубопровода.</t>
  </si>
  <si>
    <t>Доля потребителей, затронутых ограничениями подачи горячей воды</t>
  </si>
  <si>
    <t>доля потребителей, затронутых ограничениями подачи горячей воды для ограничений сроком менее 24 часов</t>
  </si>
  <si>
    <t>доля потребителей, затронутых ограничениями подачи горячей воды для ограничений сроком менее 24 часа и более</t>
  </si>
  <si>
    <t>Указывается суммарное количество ограничений подачи горячей воды по графику в течение отчетного периода. В расчет принимаются ограничения сроком менее 24 часов каждое.</t>
  </si>
  <si>
    <t>Указывается сумма времени ограничений подачи горячей воды по графику в течение отчетного периода. В расчет принимаются ограничения сроком менее 24 часов каждое.</t>
  </si>
  <si>
    <t>Указывается суммарное количество ограничений подачи горячей воды по графику в течение отчетного периода. В расчет принимаются ограничения сроком 24 часа и более каждое.</t>
  </si>
  <si>
    <t>Указывается сумма времени ограничений подачи горячей воды по графику в течение отчетного периода. В расчет принимаются ограничения сроком 24 часа и более каждое.</t>
  </si>
  <si>
    <t>Указывается отношение количества потребителей, затронутых как минимум одним ограничением подачи горячей воды по графику длительностью 24 часа и более в течение отчетного периода, и суммарного количества обслуживаемых потребителей.</t>
  </si>
  <si>
    <t>О результатах технического обследования централизованных систем горячего водоснабжения, в том числе:</t>
  </si>
  <si>
    <t>о фактических значениях показателей технико-экономического состояния централизованных систем горячего водоснабжения, включая значения показателей физического износа и энергетической эффективности объектов централизованных систем горячего водоснабжения.</t>
  </si>
  <si>
    <t>Указывается фактическое значение численности населения, проживающего в многоквартирных и жилых домах, подключенных к системе горячего водоснабжения в отчетном периоде.</t>
  </si>
  <si>
    <t>Указывается плановое значение численности населения, проживающего в многоквартирных и жилых домах, подключенных к системе горячего водоснабжения в отчетном периоде.</t>
  </si>
  <si>
    <t>Форма 1.4.1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</si>
  <si>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регулируемого вида деятельности)</t>
  </si>
  <si>
    <t>Форма 1.4.2</t>
  </si>
  <si>
    <t>Форма 1.5</t>
  </si>
  <si>
    <t>Форма 1.6</t>
  </si>
  <si>
    <t>Выручка от регулируемой деятельности по виду деятельности</t>
  </si>
  <si>
    <t>Указывается выручка от регулируемого вида деятельности в сфере горячего водоснабжения.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</si>
  <si>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регулируемому виду деятельности в сфере горячего водоснабжения, в отношении которого размещаются данные.
Дата указывается в виде «ДД.ММ.ГГГГ».</t>
  </si>
  <si>
    <t>Расходы на покупаемую тепловую энергию (мощность), используемую для горячего водоснабжения</t>
  </si>
  <si>
    <t>Расходы на тепловую энергию, производимую с применением собственных источников и используемую для горячего водоснабжения</t>
  </si>
  <si>
    <t>Расходы на покупаемую холодную воду, используемую для горячего водоснабжения</t>
  </si>
  <si>
    <t>Расходы на холодную воду, получаемую с применением собственных источников водозабора (скважин) и используемую для горячего водоснабжения</t>
  </si>
  <si>
    <t>Отчисления на социальные   нужды административно-управленческого персонала</t>
  </si>
  <si>
    <t>3.12.1</t>
  </si>
  <si>
    <t>3.12.2</t>
  </si>
  <si>
    <t>3.13</t>
  </si>
  <si>
    <t>3.13.1</t>
  </si>
  <si>
    <t>3.13.2</t>
  </si>
  <si>
    <t>Указываются расходы на капитальный ремонт, отнесенные к общепроизводственным расходам</t>
  </si>
  <si>
    <t>Указывается общая сумма прочих расходов, которые подлежат отнесению на регулируемые виды деятельности в соответствии с законодательством в сфере водоснабжения и водоотведения.</t>
  </si>
  <si>
    <t>3.14</t>
  </si>
  <si>
    <t>3.15</t>
  </si>
  <si>
    <t>3.16</t>
  </si>
  <si>
    <t>3.16.0</t>
  </si>
  <si>
    <t>Указывается общая сумма чистой прибыли, полученной от регулируемого вида деятельности.</t>
  </si>
  <si>
    <t>Указывается общее изменение стоимости основных фондов.</t>
  </si>
  <si>
    <t>Указываются общее изменение стоимости основных фондов за счет их ввода в эксплуатацию и вывода из эксплуатации.</t>
  </si>
  <si>
    <t>Указываются изменение стоимости основных фондов за счет их ввода в эксплуатацию.</t>
  </si>
  <si>
    <t>Указываются изменение стоимости основных фондов за счет их вывода из эксплуатации.</t>
  </si>
  <si>
    <t>Объем покупаемой холодной воды, используемой для горячего водоснабжения</t>
  </si>
  <si>
    <t>Объем холодной воды, получаемой с применением собственных источников водозабора (скважин) и используемой для горячего водоснабжения</t>
  </si>
  <si>
    <t>Объем покупаемой тепловой энергии (мощности), используемой для горячего водоснабжения</t>
  </si>
  <si>
    <t>Объем тепловой энергии, производимой с применением собственных источников и используемой для горячего водоснабжения</t>
  </si>
  <si>
    <t>тыс. Гкал или Гкал/ч</t>
  </si>
  <si>
    <t>тыс. Гкал</t>
  </si>
  <si>
    <t>тыс. кВт.ч/тыс м3</t>
  </si>
  <si>
    <t>-</t>
  </si>
  <si>
    <t>Количество случаев ограничения подачи горячей воды</t>
  </si>
  <si>
    <t>Указывается суммарное количество часов, превышающих допустимую продолжительность подачи горячей воды.</t>
  </si>
  <si>
    <t>количество случаев ограничения подачи горячей воды для ограничений сроком менее 24 часов</t>
  </si>
  <si>
    <t>срок действия ограничений подачи горячей воды для ограничений сроком менее 24 часов</t>
  </si>
  <si>
    <t>количество случаев ограничения подачи горячей воды для ограничений сроком 24 часа и более</t>
  </si>
  <si>
    <t>срок действия ограничений подачи холодной воды для ограничений сроком 24 часа и более</t>
  </si>
  <si>
    <t>Указывается отношение количества потребителей, затронутых как минимум одним ограничением подачи горячей воды по графику длительностью менее 24 часа в течение отчетного периода, и суммарного количества обслуживаемых потребителей.</t>
  </si>
  <si>
    <t>Количество часов (суммарно за календарный год) отклонения от нормативной температуры горячей воды в точке разбора</t>
  </si>
  <si>
    <t>Соответствие состава и свойств горячей воды установленным санитарным нормам и правилам</t>
  </si>
  <si>
    <t>Указывается суммарное количество часов отклонения от нормативной температуры горячей воды в точке разбора.</t>
  </si>
  <si>
    <t>Расход топлива</t>
  </si>
  <si>
    <t>т.у.т./куб. м</t>
  </si>
  <si>
    <t>Указывается фактическое значение расхода топлива в отчетном периоде.</t>
  </si>
  <si>
    <t>Указывается плановое значение расхода топлива в отчетном периоде.</t>
  </si>
  <si>
    <t>Расход электроэнергии на производство и поставку горячей воды</t>
  </si>
  <si>
    <t>Расход тепловой энергии</t>
  </si>
  <si>
    <t>кВт.ч/куб. м</t>
  </si>
  <si>
    <t>Гкал/куб. м</t>
  </si>
  <si>
    <t>Указывается фактическое значение расхода электроэнергии на производство и поставку в отчетном периоде.</t>
  </si>
  <si>
    <t>Указывается плановое значение расхода электроэнергии на производство и поставку в отчетном периоде.</t>
  </si>
  <si>
    <t>Указывается фактическое значение расхода тепловой энергии в отчетном периоде.</t>
  </si>
  <si>
    <t>Указывается плановое значение расхода тепловой энергии в отчетном периоде.</t>
  </si>
  <si>
    <t>Указывается плановое значение отношение фонда оплаты труда к численности всех рабочих основного вида деятельности организации. 
В число рабочих основного вида деятельности включаются рабочие, занятые на производственных процессах по подъему, очистке и транспортировке воды.</t>
  </si>
  <si>
    <t>9.11</t>
  </si>
  <si>
    <t>9.11.1</t>
  </si>
  <si>
    <t>9.11.2</t>
  </si>
  <si>
    <t>9.12</t>
  </si>
  <si>
    <t>9.12.1</t>
  </si>
  <si>
    <t>9.12.2</t>
  </si>
  <si>
    <t>Форма 1.0.1 | Форма 1.4.1</t>
  </si>
  <si>
    <t>Проверка доступных обновлений...</t>
  </si>
  <si>
    <t>Нет доступных обновлений для отчёта с кодом FAS.JKH.OPEN.INFO.BALANCE.GVS!</t>
  </si>
  <si>
    <t>18.04.2022</t>
  </si>
  <si>
    <t>https://portal.eias.ru/Portal/DownloadPage.aspx?type=12&amp;guid=????????-????-????-????-????????????</t>
  </si>
  <si>
    <t>https://eias.fstrf.ru/disclo/get_file?p_guid=????????-????-????-????-????????????</t>
  </si>
  <si>
    <t>Горячее водоснабжение</t>
  </si>
  <si>
    <t>Транспортировка</t>
  </si>
  <si>
    <t>Подключение (технологическое присоединение) к централизованной системе горячего водоснабжения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</si>
  <si>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</si>
  <si>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</si>
  <si>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</si>
  <si>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</si>
  <si>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</si>
  <si>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</si>
  <si>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</si>
  <si>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</si>
  <si>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2642</t>
  </si>
  <si>
    <t>26354394</t>
  </si>
  <si>
    <t>АО "АПТС"</t>
  </si>
  <si>
    <t>1644035607</t>
  </si>
  <si>
    <t>164401001</t>
  </si>
  <si>
    <t>28493154</t>
  </si>
  <si>
    <t>АО "Азнакаевское ПТС"</t>
  </si>
  <si>
    <t>1643013463</t>
  </si>
  <si>
    <t>164301001</t>
  </si>
  <si>
    <t>26354397</t>
  </si>
  <si>
    <t>АО "Бугульминское предприятие тепловых сетей"</t>
  </si>
  <si>
    <t>1645021727</t>
  </si>
  <si>
    <t>164501001</t>
  </si>
  <si>
    <t>26354330</t>
  </si>
  <si>
    <t>АО "Буинское предприятие тепловых сетей"</t>
  </si>
  <si>
    <t>1614008074</t>
  </si>
  <si>
    <t>161401001</t>
  </si>
  <si>
    <t>26354423</t>
  </si>
  <si>
    <t>АО "Водопроводно-канализационное и энергетическое хозяйство"</t>
  </si>
  <si>
    <t>1651035245</t>
  </si>
  <si>
    <t>165101001</t>
  </si>
  <si>
    <t>26354332</t>
  </si>
  <si>
    <t>АО "Высокогорские коммунальные сети"</t>
  </si>
  <si>
    <t>1616016031</t>
  </si>
  <si>
    <t>161601001</t>
  </si>
  <si>
    <t>30791606</t>
  </si>
  <si>
    <t>АО "ГУ ЖКХ"</t>
  </si>
  <si>
    <t>5116000922</t>
  </si>
  <si>
    <t>166045001</t>
  </si>
  <si>
    <t>26560525</t>
  </si>
  <si>
    <t>511601001</t>
  </si>
  <si>
    <t>13-05-2009 00:00:00</t>
  </si>
  <si>
    <t>30335229</t>
  </si>
  <si>
    <t>770401001</t>
  </si>
  <si>
    <t>26354399</t>
  </si>
  <si>
    <t>АО "Елабужское предприятие тепловых сетей"</t>
  </si>
  <si>
    <t>1646020589</t>
  </si>
  <si>
    <t>164601001</t>
  </si>
  <si>
    <t>28421604</t>
  </si>
  <si>
    <t>АО "Зеленодольский молочноперерабатывающий комбинат"</t>
  </si>
  <si>
    <t>1648033456</t>
  </si>
  <si>
    <t>164801001</t>
  </si>
  <si>
    <t>26354405</t>
  </si>
  <si>
    <t>АО "Зеленодольское ПТС"</t>
  </si>
  <si>
    <t>1648017567</t>
  </si>
  <si>
    <t>28494222</t>
  </si>
  <si>
    <t>АО "Казэнерго"</t>
  </si>
  <si>
    <t>1659143468</t>
  </si>
  <si>
    <t>165901001</t>
  </si>
  <si>
    <t>26354470</t>
  </si>
  <si>
    <t>АО "НИИнефтепромхим"</t>
  </si>
  <si>
    <t>1660000129</t>
  </si>
  <si>
    <t>166001001</t>
  </si>
  <si>
    <t>26322562</t>
  </si>
  <si>
    <t>АО "ОЭЗ ППТ "Алабуга"</t>
  </si>
  <si>
    <t>1646019914</t>
  </si>
  <si>
    <t>26354409</t>
  </si>
  <si>
    <t>АО "Осиновские инженерные сети"</t>
  </si>
  <si>
    <t>1648018708</t>
  </si>
  <si>
    <t>21-02-2022 00:00:00</t>
  </si>
  <si>
    <t>27556424</t>
  </si>
  <si>
    <t>АО "РПО "Таткоммунэнерго"</t>
  </si>
  <si>
    <t>1660093204</t>
  </si>
  <si>
    <t>26489288</t>
  </si>
  <si>
    <t>АО "Татэнерго"</t>
  </si>
  <si>
    <t>1657036630</t>
  </si>
  <si>
    <t>165501001</t>
  </si>
  <si>
    <t>01-02-2009 00:00:00</t>
  </si>
  <si>
    <t>26354365</t>
  </si>
  <si>
    <t>АО "Тетюшское ПТС"</t>
  </si>
  <si>
    <t>1638004921</t>
  </si>
  <si>
    <t>163801001</t>
  </si>
  <si>
    <t>27567057</t>
  </si>
  <si>
    <t>Акционерное общество "Ремонтно-эксплуатационное управление" филиал "Екатеринбургский", г. Екатеринбург</t>
  </si>
  <si>
    <t>7714783092</t>
  </si>
  <si>
    <t>667243001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</si>
  <si>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</si>
  <si>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</si>
  <si>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</si>
  <si>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</si>
  <si>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26354341</t>
  </si>
  <si>
    <t>Лечебно - профилактическое частное учреждение профсоюзов санаторий "Васильевский"</t>
  </si>
  <si>
    <t>1620000411</t>
  </si>
  <si>
    <t>162001001</t>
  </si>
  <si>
    <t>26354352</t>
  </si>
  <si>
    <t>Лечебно-профилактическое частное учреждение профсоюзов санаторий "Шифалы су (целебная вода) - Ижминводы"</t>
  </si>
  <si>
    <t>1627000509</t>
  </si>
  <si>
    <t>162701001</t>
  </si>
  <si>
    <t>26354343</t>
  </si>
  <si>
    <t>МУП "Нурлатское МПП ЖКХ"</t>
  </si>
  <si>
    <t>1620002144</t>
  </si>
  <si>
    <t>31354688</t>
  </si>
  <si>
    <t>МУП "Пестречинские коммунальные сети"</t>
  </si>
  <si>
    <t>1633009669</t>
  </si>
  <si>
    <t>163301001</t>
  </si>
  <si>
    <t>26354392</t>
  </si>
  <si>
    <t>МУП "Светсервис"</t>
  </si>
  <si>
    <t>1644031761</t>
  </si>
  <si>
    <t>26516084</t>
  </si>
  <si>
    <t>ОАО "Таттеплосбыт"</t>
  </si>
  <si>
    <t>1657092881</t>
  </si>
  <si>
    <t>168150001</t>
  </si>
  <si>
    <t>01-04-2010 00:00:00</t>
  </si>
  <si>
    <t>26354428</t>
  </si>
  <si>
    <t>ОАО "Чистопольское предприятие тепловых сетей"</t>
  </si>
  <si>
    <t>1652011455</t>
  </si>
  <si>
    <t>165201001</t>
  </si>
  <si>
    <t>26354398</t>
  </si>
  <si>
    <t>ООО "Альгазтранс-Елабуга"</t>
  </si>
  <si>
    <t>1646016889</t>
  </si>
  <si>
    <t>26354391</t>
  </si>
  <si>
    <t>ООО "Альтехносервис"</t>
  </si>
  <si>
    <t>1644023351</t>
  </si>
  <si>
    <t>31461172</t>
  </si>
  <si>
    <t>ООО "ГазТеплоАвтоматика"</t>
  </si>
  <si>
    <t>1636008078</t>
  </si>
  <si>
    <t>04-03-2020 00:00:00</t>
  </si>
  <si>
    <t>28902265</t>
  </si>
  <si>
    <t>ООО "Газпром теплоэнерго Казань"</t>
  </si>
  <si>
    <t>1655317579</t>
  </si>
  <si>
    <t>12-01-2015 00:00:00</t>
  </si>
  <si>
    <t>30943126</t>
  </si>
  <si>
    <t>ООО "Газпром трансгаз Казань" - филиал Верхнеуслонский район</t>
  </si>
  <si>
    <t>1600000036</t>
  </si>
  <si>
    <t>166001002</t>
  </si>
  <si>
    <t>30943118</t>
  </si>
  <si>
    <t>ООО "Газпром трансгаз Казань" - филиал Сабинский район</t>
  </si>
  <si>
    <t>166001000</t>
  </si>
  <si>
    <t>26354348</t>
  </si>
  <si>
    <t>ООО "КАРСАР"</t>
  </si>
  <si>
    <t>1624004368</t>
  </si>
  <si>
    <t>30940313</t>
  </si>
  <si>
    <t>ООО "Казанский молочный комбинат"</t>
  </si>
  <si>
    <t>1660297582</t>
  </si>
  <si>
    <t>26354369</t>
  </si>
  <si>
    <t>ООО "Коммунальные сети - Бетьки"</t>
  </si>
  <si>
    <t>1639035143</t>
  </si>
  <si>
    <t>163901001</t>
  </si>
  <si>
    <t>26405825</t>
  </si>
  <si>
    <t>ООО "Лаишевский Коммунальный Сервис"</t>
  </si>
  <si>
    <t>1624010851</t>
  </si>
  <si>
    <t>162401001</t>
  </si>
  <si>
    <t>30346024</t>
  </si>
  <si>
    <t>ООО "Лениногорские тепловые сети"</t>
  </si>
  <si>
    <t>1649022584</t>
  </si>
  <si>
    <t>164901001</t>
  </si>
  <si>
    <t>30802655</t>
  </si>
  <si>
    <t>ООО "Осиновская теплоснабжающая компания"</t>
  </si>
  <si>
    <t>1648041792</t>
  </si>
  <si>
    <t>26793317</t>
  </si>
  <si>
    <t>ООО "ПЭСТ"</t>
  </si>
  <si>
    <t>1651057270</t>
  </si>
  <si>
    <t>26405826</t>
  </si>
  <si>
    <t>ООО "РСК" Инженерные Технологии"</t>
  </si>
  <si>
    <t>1624010844</t>
  </si>
  <si>
    <t>31558293</t>
  </si>
  <si>
    <t>ООО "ТаграС-ЭнергоСервис"</t>
  </si>
  <si>
    <t>1644031472</t>
  </si>
  <si>
    <t>26354393</t>
  </si>
  <si>
    <t>ООО "Тепло-Энергосервис"</t>
  </si>
  <si>
    <t>1644032236</t>
  </si>
  <si>
    <t>23-03-2022 00:00:00</t>
  </si>
  <si>
    <t>28423143</t>
  </si>
  <si>
    <t>ООО "Тепло-Энергосервис+"</t>
  </si>
  <si>
    <t>1644067711</t>
  </si>
  <si>
    <t>31319208</t>
  </si>
  <si>
    <t>ООО "Тепловик 2"</t>
  </si>
  <si>
    <t>1646046925</t>
  </si>
  <si>
    <t>28266282</t>
  </si>
  <si>
    <t>ООО "Теплоснабсервис"</t>
  </si>
  <si>
    <t>1655256968</t>
  </si>
  <si>
    <t>26511105</t>
  </si>
  <si>
    <t>ООО "Теплострой"</t>
  </si>
  <si>
    <t>1633606560</t>
  </si>
  <si>
    <t>30851416</t>
  </si>
  <si>
    <t>ООО "Тукай Тепло-Газ"</t>
  </si>
  <si>
    <t>1639056739</t>
  </si>
  <si>
    <t>27544484</t>
  </si>
  <si>
    <t>ООО "Управляющая компания "Индустриальный парк - Сервис"</t>
  </si>
  <si>
    <t>1651063644</t>
  </si>
  <si>
    <t>26383226</t>
  </si>
  <si>
    <t>ООО «Газпром трансгаз Казань»</t>
  </si>
  <si>
    <t>26354427</t>
  </si>
  <si>
    <t>ООО ПКФ "Восток-Энерго"</t>
  </si>
  <si>
    <t>1652007515</t>
  </si>
  <si>
    <t>28903507</t>
  </si>
  <si>
    <t>ПАО "Казанский вертолетный завод"</t>
  </si>
  <si>
    <t>1656002652</t>
  </si>
  <si>
    <t>997450001</t>
  </si>
  <si>
    <t>30903763</t>
  </si>
  <si>
    <t>ФГБУ "ЦЖКУ" МИНОБОРОНЫ РОССИИ</t>
  </si>
  <si>
    <t>7729314745</t>
  </si>
  <si>
    <t>770101001</t>
  </si>
  <si>
    <t>26354430</t>
  </si>
  <si>
    <t>Филиал "Казаньнефтепродукт" АО Холдинговая Компания "Татнефтепродукт"</t>
  </si>
  <si>
    <t>1653016921</t>
  </si>
  <si>
    <t>165902002</t>
  </si>
  <si>
    <t>30941880</t>
  </si>
  <si>
    <t>Филиал ОАО "Азнакаевское ПТС" в г.Азнакаево</t>
  </si>
  <si>
    <t>164301002</t>
  </si>
  <si>
    <t>30941853</t>
  </si>
  <si>
    <t>Филиал ОАО "Азнакаевское ПТС" в пгт.Актюбинский</t>
  </si>
  <si>
    <t>164301000</t>
  </si>
  <si>
    <t>30941901</t>
  </si>
  <si>
    <t>Филиал ОАО "Азнакаевское ПТС" в пгт.Джалиль</t>
  </si>
  <si>
    <t>164301003</t>
  </si>
  <si>
    <t>30914574</t>
  </si>
  <si>
    <t>Филиал ФГБУ "ЦЖКУ" МИНОБОРОНЫ РОССИИ (по ЦВО)</t>
  </si>
  <si>
    <t>667043001</t>
  </si>
  <si>
    <t>26467064</t>
  </si>
  <si>
    <t>Челнинский филиал ООО "Татнефть-АЗС Центр"</t>
  </si>
  <si>
    <t>1644040195</t>
  </si>
  <si>
    <t>163943001</t>
  </si>
  <si>
    <t>№</t>
  </si>
  <si>
    <t>HOT_VS</t>
  </si>
  <si>
    <t>28.03.2022</t>
  </si>
  <si>
    <t xml:space="preserve">423600, Республика Татарстан, г.Елабуга, а/я 125 </t>
  </si>
  <si>
    <t>Шагивалеев Тимур Наилевич</t>
  </si>
  <si>
    <t>Солнцев Владислав Николаевич</t>
  </si>
  <si>
    <t>страший экономист ОЦиТ</t>
  </si>
  <si>
    <t>(85557) 5-90-06 доб. 5462</t>
  </si>
  <si>
    <t>Vsolncev@alabuga.ru</t>
  </si>
  <si>
    <t>18.04.2022 13:32:36</t>
  </si>
  <si>
    <t>Агрызский муниципальный район</t>
  </si>
  <si>
    <t>92601000</t>
  </si>
  <si>
    <t>Азевское</t>
  </si>
  <si>
    <t>92601405</t>
  </si>
  <si>
    <t>Бимское</t>
  </si>
  <si>
    <t>92601410</t>
  </si>
  <si>
    <t>Город Агрыз</t>
  </si>
  <si>
    <t>92601101</t>
  </si>
  <si>
    <t>Девятернинское</t>
  </si>
  <si>
    <t>92601425</t>
  </si>
  <si>
    <t>Иж-Бобьинское</t>
  </si>
  <si>
    <t>92601430</t>
  </si>
  <si>
    <t>Исенбаевское</t>
  </si>
  <si>
    <t>92601435</t>
  </si>
  <si>
    <t>Кадряковское</t>
  </si>
  <si>
    <t>92601438</t>
  </si>
  <si>
    <t>Кадыбашское</t>
  </si>
  <si>
    <t>92601440</t>
  </si>
  <si>
    <t>Кичкетанское</t>
  </si>
  <si>
    <t>92601415</t>
  </si>
  <si>
    <t>Красноборское</t>
  </si>
  <si>
    <t>92601445</t>
  </si>
  <si>
    <t>Крындинское</t>
  </si>
  <si>
    <t>92601449</t>
  </si>
  <si>
    <t>Кудашевское</t>
  </si>
  <si>
    <t>92601454</t>
  </si>
  <si>
    <t>Кулегашское</t>
  </si>
  <si>
    <t>92601420</t>
  </si>
  <si>
    <t>Кучуковское</t>
  </si>
  <si>
    <t>92601458</t>
  </si>
  <si>
    <t>Новобизякинское</t>
  </si>
  <si>
    <t>92601463</t>
  </si>
  <si>
    <t>Салаушское</t>
  </si>
  <si>
    <t>92601468</t>
  </si>
  <si>
    <t>Сарсак-Омгинское</t>
  </si>
  <si>
    <t>92601472</t>
  </si>
  <si>
    <t>Старосляковское</t>
  </si>
  <si>
    <t>92601477</t>
  </si>
  <si>
    <t>Старочекалдинское</t>
  </si>
  <si>
    <t>92601481</t>
  </si>
  <si>
    <t>Табарлинское</t>
  </si>
  <si>
    <t>92601486</t>
  </si>
  <si>
    <t>Терсинское</t>
  </si>
  <si>
    <t>92601491</t>
  </si>
  <si>
    <t>Шаршадинское</t>
  </si>
  <si>
    <t>92601496</t>
  </si>
  <si>
    <t>Азнакаевский муниципальный район</t>
  </si>
  <si>
    <t>92602000</t>
  </si>
  <si>
    <t>Агерзинское</t>
  </si>
  <si>
    <t>92602404</t>
  </si>
  <si>
    <t>Алькеевское</t>
  </si>
  <si>
    <t>92602408</t>
  </si>
  <si>
    <t>Асеевское</t>
  </si>
  <si>
    <t>92602412</t>
  </si>
  <si>
    <t>Балтачевское</t>
  </si>
  <si>
    <t>92602416</t>
  </si>
  <si>
    <t>Бирючевское</t>
  </si>
  <si>
    <t>92602418</t>
  </si>
  <si>
    <t>Вахитовское</t>
  </si>
  <si>
    <t>92602420</t>
  </si>
  <si>
    <t>Верхнестярлинское</t>
  </si>
  <si>
    <t>92602424</t>
  </si>
  <si>
    <t>Город Азнакаево</t>
  </si>
  <si>
    <t>92602101</t>
  </si>
  <si>
    <t>Ильбяковское</t>
  </si>
  <si>
    <t>92602427</t>
  </si>
  <si>
    <t>Какре-Елгинское</t>
  </si>
  <si>
    <t>92602428</t>
  </si>
  <si>
    <t>Карамалинское</t>
  </si>
  <si>
    <t>92602432</t>
  </si>
  <si>
    <t>Мальбагушское</t>
  </si>
  <si>
    <t>92602436</t>
  </si>
  <si>
    <t>Масягутовское</t>
  </si>
  <si>
    <t>92602440</t>
  </si>
  <si>
    <t>Микулинское</t>
  </si>
  <si>
    <t>92602444</t>
  </si>
  <si>
    <t>Сапеевское</t>
  </si>
  <si>
    <t>92602448</t>
  </si>
  <si>
    <t>Сарлинское</t>
  </si>
  <si>
    <t>92602452</t>
  </si>
  <si>
    <t>Сухояшское</t>
  </si>
  <si>
    <t>92602456</t>
  </si>
  <si>
    <t>Татарско-Шуганское</t>
  </si>
  <si>
    <t>92602458</t>
  </si>
  <si>
    <t>Тойкинское</t>
  </si>
  <si>
    <t>92602459</t>
  </si>
  <si>
    <t>Тумутукское</t>
  </si>
  <si>
    <t>92602460</t>
  </si>
  <si>
    <t>Уразаевское</t>
  </si>
  <si>
    <t>92602462</t>
  </si>
  <si>
    <t>Урманаевское</t>
  </si>
  <si>
    <t>92602464</t>
  </si>
  <si>
    <t>Урсаевское</t>
  </si>
  <si>
    <t>92602468</t>
  </si>
  <si>
    <t>Учаллинское</t>
  </si>
  <si>
    <t>92602472</t>
  </si>
  <si>
    <t>Чалпинское</t>
  </si>
  <si>
    <t>92602476</t>
  </si>
  <si>
    <t>Чемодуровское</t>
  </si>
  <si>
    <t>92602480</t>
  </si>
  <si>
    <t>Чубар-Абдулловское</t>
  </si>
  <si>
    <t>92602484</t>
  </si>
  <si>
    <t>поселок городского типа Актюбинский</t>
  </si>
  <si>
    <t>92602157</t>
  </si>
  <si>
    <t>Аксубаевский муниципальный район</t>
  </si>
  <si>
    <t>92604000</t>
  </si>
  <si>
    <t>Беловское</t>
  </si>
  <si>
    <t>92604410</t>
  </si>
  <si>
    <t>Емелькинское</t>
  </si>
  <si>
    <t>92604413</t>
  </si>
  <si>
    <t>Карасинское</t>
  </si>
  <si>
    <t>92604414</t>
  </si>
  <si>
    <t>Кривоозерское</t>
  </si>
  <si>
    <t>92604415</t>
  </si>
  <si>
    <t>Мюдовское</t>
  </si>
  <si>
    <t>92604420</t>
  </si>
  <si>
    <t>Новоаксубаевское</t>
  </si>
  <si>
    <t>92604425</t>
  </si>
  <si>
    <t>Новоибрайкинское</t>
  </si>
  <si>
    <t>92604430</t>
  </si>
  <si>
    <t>Новокиреметское</t>
  </si>
  <si>
    <t>92604435</t>
  </si>
  <si>
    <t>Саврушское</t>
  </si>
  <si>
    <t>92604445</t>
  </si>
  <si>
    <t>Староибрайкинское</t>
  </si>
  <si>
    <t>92604450</t>
  </si>
  <si>
    <t>Староильдеряковское</t>
  </si>
  <si>
    <t>92604455</t>
  </si>
  <si>
    <t>Старокиреметское</t>
  </si>
  <si>
    <t>92604460</t>
  </si>
  <si>
    <t>Старокиязлинское</t>
  </si>
  <si>
    <t>92604465</t>
  </si>
  <si>
    <t>Старотатарско-Адамское</t>
  </si>
  <si>
    <t>92604468</t>
  </si>
  <si>
    <t>Старотимошкинское</t>
  </si>
  <si>
    <t>92604470</t>
  </si>
  <si>
    <t>Староузеевское</t>
  </si>
  <si>
    <t>92604475</t>
  </si>
  <si>
    <t>Сунчелеевское</t>
  </si>
  <si>
    <t>92604480</t>
  </si>
  <si>
    <t>Трудолюбовское</t>
  </si>
  <si>
    <t>92604485</t>
  </si>
  <si>
    <t>Урмандеевское</t>
  </si>
  <si>
    <t>92604490</t>
  </si>
  <si>
    <t>Щербенское</t>
  </si>
  <si>
    <t>92604493</t>
  </si>
  <si>
    <t>поселок городского типа Аксубаево</t>
  </si>
  <si>
    <t>92604151</t>
  </si>
  <si>
    <t>Актанышский муниципальный район</t>
  </si>
  <si>
    <t>92605000</t>
  </si>
  <si>
    <t>Аишевское</t>
  </si>
  <si>
    <t>92605402</t>
  </si>
  <si>
    <t>Аккузовское</t>
  </si>
  <si>
    <t>92605404</t>
  </si>
  <si>
    <t>Актанышбашское</t>
  </si>
  <si>
    <t>92605408</t>
  </si>
  <si>
    <t>Актанышское</t>
  </si>
  <si>
    <t>92605409</t>
  </si>
  <si>
    <t>Атясевское</t>
  </si>
  <si>
    <t>92605411</t>
  </si>
  <si>
    <t>Верхнеяхшеевское</t>
  </si>
  <si>
    <t>92605415</t>
  </si>
  <si>
    <t>Казкеевское</t>
  </si>
  <si>
    <t>92605419</t>
  </si>
  <si>
    <t>Кировское</t>
  </si>
  <si>
    <t>92605423</t>
  </si>
  <si>
    <t>Кузякинское</t>
  </si>
  <si>
    <t>92605427</t>
  </si>
  <si>
    <t>Масадинское</t>
  </si>
  <si>
    <t>92605438</t>
  </si>
  <si>
    <t>Новоалимовское</t>
  </si>
  <si>
    <t>92605434</t>
  </si>
  <si>
    <t>Поисевское</t>
  </si>
  <si>
    <t>92605441</t>
  </si>
  <si>
    <t>Староаймановское</t>
  </si>
  <si>
    <t>92605445</t>
  </si>
  <si>
    <t>Старобайсаровское</t>
  </si>
  <si>
    <t>92605448</t>
  </si>
  <si>
    <t>Старобугадинское</t>
  </si>
  <si>
    <t>92605451</t>
  </si>
  <si>
    <t>Старокурмашевское</t>
  </si>
  <si>
    <t>92605454</t>
  </si>
  <si>
    <t>Старосафаровское</t>
  </si>
  <si>
    <t>92605457</t>
  </si>
  <si>
    <t>Такталачукское</t>
  </si>
  <si>
    <t>92605464</t>
  </si>
  <si>
    <t>Татарско-Суксинское</t>
  </si>
  <si>
    <t>92605470</t>
  </si>
  <si>
    <t>Татарско-Ямалинское</t>
  </si>
  <si>
    <t>92605473</t>
  </si>
  <si>
    <t>Тлякеевское</t>
  </si>
  <si>
    <t>92605477</t>
  </si>
  <si>
    <t>Тюковское</t>
  </si>
  <si>
    <t>92605481</t>
  </si>
  <si>
    <t>92605430</t>
  </si>
  <si>
    <t>Усинское</t>
  </si>
  <si>
    <t>92605432</t>
  </si>
  <si>
    <t>Чалманаратское</t>
  </si>
  <si>
    <t>92605485</t>
  </si>
  <si>
    <t>Чуракаевское</t>
  </si>
  <si>
    <t>92605493</t>
  </si>
  <si>
    <t>Алексеевский муниципальный район</t>
  </si>
  <si>
    <t>92606000</t>
  </si>
  <si>
    <t>Билярское</t>
  </si>
  <si>
    <t>92606405</t>
  </si>
  <si>
    <t>Большеполянское</t>
  </si>
  <si>
    <t>92606410</t>
  </si>
  <si>
    <t>Большетиганское</t>
  </si>
  <si>
    <t>92606415</t>
  </si>
  <si>
    <t>Бутлеровское</t>
  </si>
  <si>
    <t>92606420</t>
  </si>
  <si>
    <t>Войкинское</t>
  </si>
  <si>
    <t>92606425</t>
  </si>
  <si>
    <t>Ерыклинское</t>
  </si>
  <si>
    <t>92606435</t>
  </si>
  <si>
    <t>Куркульское</t>
  </si>
  <si>
    <t>92606440</t>
  </si>
  <si>
    <t>Курналинское</t>
  </si>
  <si>
    <t>92606442</t>
  </si>
  <si>
    <t>Лебединское</t>
  </si>
  <si>
    <t>92606445</t>
  </si>
  <si>
    <t>Лебяжинское</t>
  </si>
  <si>
    <t>92606450</t>
  </si>
  <si>
    <t>Левашевское</t>
  </si>
  <si>
    <t>92606455</t>
  </si>
  <si>
    <t>Майнское</t>
  </si>
  <si>
    <t>92606460</t>
  </si>
  <si>
    <t>Подлесно-Шенталинское</t>
  </si>
  <si>
    <t>92606470</t>
  </si>
  <si>
    <t>Родниковское</t>
  </si>
  <si>
    <t>92606475</t>
  </si>
  <si>
    <t>Ромодановское</t>
  </si>
  <si>
    <t>92606476</t>
  </si>
  <si>
    <t>Сахаровское</t>
  </si>
  <si>
    <t>92606478</t>
  </si>
  <si>
    <t>Среднетиганское</t>
  </si>
  <si>
    <t>92606480</t>
  </si>
  <si>
    <t>Степношенталинское</t>
  </si>
  <si>
    <t>92606490</t>
  </si>
  <si>
    <t>Ялкынское</t>
  </si>
  <si>
    <t>92606495</t>
  </si>
  <si>
    <t>поселок городского типа Алексеевское</t>
  </si>
  <si>
    <t>92606151</t>
  </si>
  <si>
    <t>Алькеевский муниципальный район</t>
  </si>
  <si>
    <t>92607000</t>
  </si>
  <si>
    <t>Аппаковское</t>
  </si>
  <si>
    <t>92607404</t>
  </si>
  <si>
    <t>Базарно-Матакское</t>
  </si>
  <si>
    <t>92607408</t>
  </si>
  <si>
    <t>Борискинское</t>
  </si>
  <si>
    <t>92607412</t>
  </si>
  <si>
    <t>Верхнеколчуринское</t>
  </si>
  <si>
    <t>92607416</t>
  </si>
  <si>
    <t>Каргопольское</t>
  </si>
  <si>
    <t>92607420</t>
  </si>
  <si>
    <t>Кошкинское</t>
  </si>
  <si>
    <t>92607424</t>
  </si>
  <si>
    <t>Нижнеалькеевское</t>
  </si>
  <si>
    <t>92607428</t>
  </si>
  <si>
    <t>Нижнекачеевское</t>
  </si>
  <si>
    <t>92607432</t>
  </si>
  <si>
    <t>Новоургагарское</t>
  </si>
  <si>
    <t>92607440</t>
  </si>
  <si>
    <t>Салманское</t>
  </si>
  <si>
    <t>92607444</t>
  </si>
  <si>
    <t>Староалпаровское</t>
  </si>
  <si>
    <t>92607448</t>
  </si>
  <si>
    <t>Старокамкинское</t>
  </si>
  <si>
    <t>92607452</t>
  </si>
  <si>
    <t>Староматакское</t>
  </si>
  <si>
    <t>92607456</t>
  </si>
  <si>
    <t>Старосалмановское</t>
  </si>
  <si>
    <t>92607460</t>
  </si>
  <si>
    <t>Старохурадинское</t>
  </si>
  <si>
    <t>92607464</t>
  </si>
  <si>
    <t>Старочелнинское</t>
  </si>
  <si>
    <t>92607468</t>
  </si>
  <si>
    <t>Тяжбердинское</t>
  </si>
  <si>
    <t>92607470</t>
  </si>
  <si>
    <t>Чувашско-Бродское</t>
  </si>
  <si>
    <t>92607472</t>
  </si>
  <si>
    <t>Чувашско-Бурнаевское</t>
  </si>
  <si>
    <t>92607476</t>
  </si>
  <si>
    <t>Шибашинское</t>
  </si>
  <si>
    <t>92607484</t>
  </si>
  <si>
    <t>Юхмачинское</t>
  </si>
  <si>
    <t>92607488</t>
  </si>
  <si>
    <t>Альметьевский муниципальный район</t>
  </si>
  <si>
    <t>92608000</t>
  </si>
  <si>
    <t>Абдрахмановское</t>
  </si>
  <si>
    <t>92608403</t>
  </si>
  <si>
    <t>Альметьевское</t>
  </si>
  <si>
    <t>92608404</t>
  </si>
  <si>
    <t>92608424</t>
  </si>
  <si>
    <t>Багряж-Никольское</t>
  </si>
  <si>
    <t>92608406</t>
  </si>
  <si>
    <t>Бишмунчинское</t>
  </si>
  <si>
    <t>92608409</t>
  </si>
  <si>
    <t>92608412</t>
  </si>
  <si>
    <t>Бутинское</t>
  </si>
  <si>
    <t>92608413</t>
  </si>
  <si>
    <t>Васильевское</t>
  </si>
  <si>
    <t>92608416</t>
  </si>
  <si>
    <t>Верхнеакташское</t>
  </si>
  <si>
    <t>92608418</t>
  </si>
  <si>
    <t>Верхнемактаминское</t>
  </si>
  <si>
    <t>92608419</t>
  </si>
  <si>
    <t>Город Альметьевск</t>
  </si>
  <si>
    <t>92608101</t>
  </si>
  <si>
    <t>Елховское</t>
  </si>
  <si>
    <t>92608421</t>
  </si>
  <si>
    <t>Ерсубайкинское</t>
  </si>
  <si>
    <t>92608422</t>
  </si>
  <si>
    <t>Калейкинское</t>
  </si>
  <si>
    <t>92608427</t>
  </si>
  <si>
    <t>Кама-Исмагиловское</t>
  </si>
  <si>
    <t>92608428</t>
  </si>
  <si>
    <t>Кичуйское</t>
  </si>
  <si>
    <t>92608433</t>
  </si>
  <si>
    <t>Кичучатовское</t>
  </si>
  <si>
    <t>92608434</t>
  </si>
  <si>
    <t>Клементейкинское</t>
  </si>
  <si>
    <t>92608436</t>
  </si>
  <si>
    <t>Кузайкинское</t>
  </si>
  <si>
    <t>92608439</t>
  </si>
  <si>
    <t>Кульшариповское</t>
  </si>
  <si>
    <t>92608440</t>
  </si>
  <si>
    <t>Лесно-Калейкинское</t>
  </si>
  <si>
    <t>92608441</t>
  </si>
  <si>
    <t>Маметьевское</t>
  </si>
  <si>
    <t>92608442</t>
  </si>
  <si>
    <t>Миннибаевское</t>
  </si>
  <si>
    <t>92608445</t>
  </si>
  <si>
    <t>Нижнеабдулловское</t>
  </si>
  <si>
    <t>92608447</t>
  </si>
  <si>
    <t>Новокашировское</t>
  </si>
  <si>
    <t>92608448</t>
  </si>
  <si>
    <t>Новонадыровское</t>
  </si>
  <si>
    <t>92608451</t>
  </si>
  <si>
    <t>Новоникольское</t>
  </si>
  <si>
    <t>92608454</t>
  </si>
  <si>
    <t>Новотроицкое</t>
  </si>
  <si>
    <t>92608457</t>
  </si>
  <si>
    <t>Русско-Акташское</t>
  </si>
  <si>
    <t>92608459</t>
  </si>
  <si>
    <t>Сиренькинское</t>
  </si>
  <si>
    <t>92608430</t>
  </si>
  <si>
    <t>Старомихайловское</t>
  </si>
  <si>
    <t>92608460</t>
  </si>
  <si>
    <t>Старосуркинское</t>
  </si>
  <si>
    <t>92608415</t>
  </si>
  <si>
    <t>Сулеевское</t>
  </si>
  <si>
    <t>92608463</t>
  </si>
  <si>
    <t>Тайсугановское</t>
  </si>
  <si>
    <t>92608464</t>
  </si>
  <si>
    <t>Ямашинское</t>
  </si>
  <si>
    <t>92608469</t>
  </si>
  <si>
    <t>Ямашское</t>
  </si>
  <si>
    <t>92608472</t>
  </si>
  <si>
    <t>поселок городского типа Нижняя Мактама</t>
  </si>
  <si>
    <t>92608105</t>
  </si>
  <si>
    <t>Апастовский муниципальный район</t>
  </si>
  <si>
    <t>92610000</t>
  </si>
  <si>
    <t>Альмендеровское</t>
  </si>
  <si>
    <t>92610403</t>
  </si>
  <si>
    <t>Бакрчинское</t>
  </si>
  <si>
    <t>92610410</t>
  </si>
  <si>
    <t>Бишевское</t>
  </si>
  <si>
    <t>92610412</t>
  </si>
  <si>
    <t>Большеболгоярское</t>
  </si>
  <si>
    <t>92610415</t>
  </si>
  <si>
    <t>Большекокузское</t>
  </si>
  <si>
    <t>92610417</t>
  </si>
  <si>
    <t>Булым-Булыхчинское</t>
  </si>
  <si>
    <t>92610425</t>
  </si>
  <si>
    <t>Верхнеаткозинское</t>
  </si>
  <si>
    <t>92610430</t>
  </si>
  <si>
    <t>Верхнеиндырчинское</t>
  </si>
  <si>
    <t>92610433</t>
  </si>
  <si>
    <t>Деушевское</t>
  </si>
  <si>
    <t>92610436</t>
  </si>
  <si>
    <t>Ишеевское</t>
  </si>
  <si>
    <t>92610439</t>
  </si>
  <si>
    <t>Каратунское</t>
  </si>
  <si>
    <t>92610444</t>
  </si>
  <si>
    <t>Кзыл-Тауское</t>
  </si>
  <si>
    <t>92610442</t>
  </si>
  <si>
    <t>Куштовское</t>
  </si>
  <si>
    <t>92610448</t>
  </si>
  <si>
    <t>Сатламышевское</t>
  </si>
  <si>
    <t>92610456</t>
  </si>
  <si>
    <t>Среднебалтаевское</t>
  </si>
  <si>
    <t>92610459</t>
  </si>
  <si>
    <t>Староюмралинское</t>
  </si>
  <si>
    <t>92610462</t>
  </si>
  <si>
    <t>Табар-Черкийское</t>
  </si>
  <si>
    <t>92610453</t>
  </si>
  <si>
    <t>Тутаевское</t>
  </si>
  <si>
    <t>92610455</t>
  </si>
  <si>
    <t>Черемшанское</t>
  </si>
  <si>
    <t>92610474</t>
  </si>
  <si>
    <t>Чуру-Барышевское</t>
  </si>
  <si>
    <t>92610477</t>
  </si>
  <si>
    <t>Шамбулыхчинское</t>
  </si>
  <si>
    <t>92610483</t>
  </si>
  <si>
    <t>поселок городского типа Апастово</t>
  </si>
  <si>
    <t>92610151</t>
  </si>
  <si>
    <t>Арский муниципальный район</t>
  </si>
  <si>
    <t>92612000</t>
  </si>
  <si>
    <t>Апазовское</t>
  </si>
  <si>
    <t>92612403</t>
  </si>
  <si>
    <t>Город Арск</t>
  </si>
  <si>
    <t>92612151</t>
  </si>
  <si>
    <t>Качелинское</t>
  </si>
  <si>
    <t>92612422</t>
  </si>
  <si>
    <t>Наласинское</t>
  </si>
  <si>
    <t>92612442</t>
  </si>
  <si>
    <t>Новокинерское</t>
  </si>
  <si>
    <t>92612450</t>
  </si>
  <si>
    <t>Новокишитское</t>
  </si>
  <si>
    <t>92612452</t>
  </si>
  <si>
    <t>Новокырлайское</t>
  </si>
  <si>
    <t>92612454</t>
  </si>
  <si>
    <t>Сизинское</t>
  </si>
  <si>
    <t>92612462</t>
  </si>
  <si>
    <t>Среднеатынское</t>
  </si>
  <si>
    <t>92612465</t>
  </si>
  <si>
    <t>Среднекорсинское</t>
  </si>
  <si>
    <t>92612415</t>
  </si>
  <si>
    <t>Старокырлайское</t>
  </si>
  <si>
    <t>92612439</t>
  </si>
  <si>
    <t>Старочурилинское</t>
  </si>
  <si>
    <t>92612474</t>
  </si>
  <si>
    <t>Ташкичинское</t>
  </si>
  <si>
    <t>92612480</t>
  </si>
  <si>
    <t>Урнякское</t>
  </si>
  <si>
    <t>92612406</t>
  </si>
  <si>
    <t>Утар-Атынское</t>
  </si>
  <si>
    <t>92612486</t>
  </si>
  <si>
    <t>Шушмабашское</t>
  </si>
  <si>
    <t>92612496</t>
  </si>
  <si>
    <t>Янга-Салское</t>
  </si>
  <si>
    <t>92612498</t>
  </si>
  <si>
    <t>Атнинский муниципальный район</t>
  </si>
  <si>
    <t>92613000</t>
  </si>
  <si>
    <t>Большеатнинское</t>
  </si>
  <si>
    <t>92613408</t>
  </si>
  <si>
    <t>Большеменгерское</t>
  </si>
  <si>
    <t>92613410</t>
  </si>
  <si>
    <t>Верхнесердинское</t>
  </si>
  <si>
    <t>92613415</t>
  </si>
  <si>
    <t>Коморгузинское</t>
  </si>
  <si>
    <t>92613425</t>
  </si>
  <si>
    <t>Кубянское</t>
  </si>
  <si>
    <t>92613430</t>
  </si>
  <si>
    <t>Кулле-Киминское</t>
  </si>
  <si>
    <t>92613434</t>
  </si>
  <si>
    <t>Кунгерское</t>
  </si>
  <si>
    <t>92613437</t>
  </si>
  <si>
    <t>Кшкловское</t>
  </si>
  <si>
    <t>92613440</t>
  </si>
  <si>
    <t>Нижнеберескинское</t>
  </si>
  <si>
    <t>92613445</t>
  </si>
  <si>
    <t>Нижнекуюкское</t>
  </si>
  <si>
    <t>92613447</t>
  </si>
  <si>
    <t>Новошашинское</t>
  </si>
  <si>
    <t>92613457</t>
  </si>
  <si>
    <t>Узюмское</t>
  </si>
  <si>
    <t>92613470</t>
  </si>
  <si>
    <t>Бавлинский муниципальный район</t>
  </si>
  <si>
    <t>92614000</t>
  </si>
  <si>
    <t>Александровское</t>
  </si>
  <si>
    <t>92614404</t>
  </si>
  <si>
    <t>Город Бавлы</t>
  </si>
  <si>
    <t>92614101</t>
  </si>
  <si>
    <t>Исергаповское</t>
  </si>
  <si>
    <t>92614424</t>
  </si>
  <si>
    <t>Кзыл-Ярское</t>
  </si>
  <si>
    <t>92614432</t>
  </si>
  <si>
    <t>Крым-Сарайское</t>
  </si>
  <si>
    <t>92614436</t>
  </si>
  <si>
    <t>Новозареченское</t>
  </si>
  <si>
    <t>92614416</t>
  </si>
  <si>
    <t>Покровско-Урустамакское</t>
  </si>
  <si>
    <t>92614440</t>
  </si>
  <si>
    <t>Поповское</t>
  </si>
  <si>
    <t>92614444</t>
  </si>
  <si>
    <t>Потапово-Тумбарлинское</t>
  </si>
  <si>
    <t>92614448</t>
  </si>
  <si>
    <t>Салиховское</t>
  </si>
  <si>
    <t>92614452</t>
  </si>
  <si>
    <t>Татарско-Кандызское</t>
  </si>
  <si>
    <t>92614460</t>
  </si>
  <si>
    <t>Тумбарлинское</t>
  </si>
  <si>
    <t>92614468</t>
  </si>
  <si>
    <t>Удмуртско-Ташлинское</t>
  </si>
  <si>
    <t>92614472</t>
  </si>
  <si>
    <t>Шалтинское</t>
  </si>
  <si>
    <t>92614480</t>
  </si>
  <si>
    <t>Балтасинский муниципальный район</t>
  </si>
  <si>
    <t>92615000</t>
  </si>
  <si>
    <t>Бурбашское</t>
  </si>
  <si>
    <t>92615407</t>
  </si>
  <si>
    <t>Бурнакское</t>
  </si>
  <si>
    <t>92615408</t>
  </si>
  <si>
    <t>Верхнесубашское</t>
  </si>
  <si>
    <t>92615415</t>
  </si>
  <si>
    <t>Карадуванское</t>
  </si>
  <si>
    <t>92615425</t>
  </si>
  <si>
    <t>Кугунурское</t>
  </si>
  <si>
    <t>92615420</t>
  </si>
  <si>
    <t>Малолызинское</t>
  </si>
  <si>
    <t>92615428</t>
  </si>
  <si>
    <t>Норминское</t>
  </si>
  <si>
    <t>92615430</t>
  </si>
  <si>
    <t>Нуринерское</t>
  </si>
  <si>
    <t>92615435</t>
  </si>
  <si>
    <t>Пижмарское</t>
  </si>
  <si>
    <t>92615440</t>
  </si>
  <si>
    <t>Салаусское</t>
  </si>
  <si>
    <t>92615445</t>
  </si>
  <si>
    <t>Смаильское</t>
  </si>
  <si>
    <t>92615410</t>
  </si>
  <si>
    <t>Сосновское</t>
  </si>
  <si>
    <t>92615450</t>
  </si>
  <si>
    <t>Среднекушкетское</t>
  </si>
  <si>
    <t>92615455</t>
  </si>
  <si>
    <t>Ципьинское</t>
  </si>
  <si>
    <t>92615465</t>
  </si>
  <si>
    <t>Шишинерское</t>
  </si>
  <si>
    <t>92615460</t>
  </si>
  <si>
    <t>Шубанское</t>
  </si>
  <si>
    <t>92615470</t>
  </si>
  <si>
    <t>Янгуловское</t>
  </si>
  <si>
    <t>92615475</t>
  </si>
  <si>
    <t>поселок городского типа Балтаси</t>
  </si>
  <si>
    <t>92615151</t>
  </si>
  <si>
    <t>Бугульминский муниципальный район</t>
  </si>
  <si>
    <t>92617000</t>
  </si>
  <si>
    <t>Акбашское</t>
  </si>
  <si>
    <t>92617405</t>
  </si>
  <si>
    <t>Березовское</t>
  </si>
  <si>
    <t>92617460</t>
  </si>
  <si>
    <t>Большефедоровское</t>
  </si>
  <si>
    <t>92617410</t>
  </si>
  <si>
    <t>Восточное</t>
  </si>
  <si>
    <t>92617412</t>
  </si>
  <si>
    <t>Вязовское</t>
  </si>
  <si>
    <t>92617425</t>
  </si>
  <si>
    <t>Город Бугульма</t>
  </si>
  <si>
    <t>92617101</t>
  </si>
  <si>
    <t>Зеленорощинское</t>
  </si>
  <si>
    <t>92617415</t>
  </si>
  <si>
    <t>Ключевское</t>
  </si>
  <si>
    <t>92617420</t>
  </si>
  <si>
    <t>92617430</t>
  </si>
  <si>
    <t>Малобугульминское</t>
  </si>
  <si>
    <t>92617435</t>
  </si>
  <si>
    <t>Наратлинское</t>
  </si>
  <si>
    <t>92617440</t>
  </si>
  <si>
    <t>Новоалександровское</t>
  </si>
  <si>
    <t>92617445</t>
  </si>
  <si>
    <t>Новосумароковское</t>
  </si>
  <si>
    <t>92617450</t>
  </si>
  <si>
    <t>Петровское</t>
  </si>
  <si>
    <t>92617452</t>
  </si>
  <si>
    <t>Подгорненское</t>
  </si>
  <si>
    <t>92617455</t>
  </si>
  <si>
    <t>Спасское</t>
  </si>
  <si>
    <t>92617465</t>
  </si>
  <si>
    <t>Староисаковское</t>
  </si>
  <si>
    <t>92617470</t>
  </si>
  <si>
    <t>Татарско-Дымское</t>
  </si>
  <si>
    <t>92617475</t>
  </si>
  <si>
    <t>поселок городского типа Карабаш</t>
  </si>
  <si>
    <t>92617155</t>
  </si>
  <si>
    <t>Буинский муниципальный район</t>
  </si>
  <si>
    <t>92618000</t>
  </si>
  <si>
    <t>Адав-Тулумбаевское</t>
  </si>
  <si>
    <t>92618404</t>
  </si>
  <si>
    <t>Аксунское</t>
  </si>
  <si>
    <t>92618407</t>
  </si>
  <si>
    <t>Альшеевское</t>
  </si>
  <si>
    <t>92618408</t>
  </si>
  <si>
    <t>Альшиховское</t>
  </si>
  <si>
    <t>92618411</t>
  </si>
  <si>
    <t>Бик-Утеевское</t>
  </si>
  <si>
    <t>92618415</t>
  </si>
  <si>
    <t>Большефроловское</t>
  </si>
  <si>
    <t>92618419</t>
  </si>
  <si>
    <t>Бюрганское</t>
  </si>
  <si>
    <t>92618423</t>
  </si>
  <si>
    <t>Верхнелащинское</t>
  </si>
  <si>
    <t>92618427</t>
  </si>
  <si>
    <t>Город Буинск</t>
  </si>
  <si>
    <t>92618101</t>
  </si>
  <si>
    <t>Исаковское</t>
  </si>
  <si>
    <t>92618431</t>
  </si>
  <si>
    <t>Кайбицкое</t>
  </si>
  <si>
    <t>92618435</t>
  </si>
  <si>
    <t>Киятское</t>
  </si>
  <si>
    <t>92618439</t>
  </si>
  <si>
    <t>Кошки-Теняковское</t>
  </si>
  <si>
    <t>92618438</t>
  </si>
  <si>
    <t>Кошки-Шемякинское</t>
  </si>
  <si>
    <t>92618440</t>
  </si>
  <si>
    <t>Малобуинковское</t>
  </si>
  <si>
    <t>92618441</t>
  </si>
  <si>
    <t>Мещеряковское</t>
  </si>
  <si>
    <t>92618442</t>
  </si>
  <si>
    <t>Мокросавалеевское</t>
  </si>
  <si>
    <t>92618443</t>
  </si>
  <si>
    <t>Нижненаратбашское</t>
  </si>
  <si>
    <t>92618447</t>
  </si>
  <si>
    <t>Новотинчалинское</t>
  </si>
  <si>
    <t>92618451</t>
  </si>
  <si>
    <t>Новочечкабское</t>
  </si>
  <si>
    <t>92618454</t>
  </si>
  <si>
    <t>Нурлатское</t>
  </si>
  <si>
    <t>92618455</t>
  </si>
  <si>
    <t>Рунгинское</t>
  </si>
  <si>
    <t>92618458</t>
  </si>
  <si>
    <t>Сорок-Сайдакское</t>
  </si>
  <si>
    <t>92618462</t>
  </si>
  <si>
    <t>Старостуденецкое</t>
  </si>
  <si>
    <t>92618469</t>
  </si>
  <si>
    <t>Старотинчалинское</t>
  </si>
  <si>
    <t>92618472</t>
  </si>
  <si>
    <t>Тимбаевское</t>
  </si>
  <si>
    <t>92618476</t>
  </si>
  <si>
    <t>Черки-Гришинское</t>
  </si>
  <si>
    <t>92618480</t>
  </si>
  <si>
    <t>Черки-Кильдуразское</t>
  </si>
  <si>
    <t>92618483</t>
  </si>
  <si>
    <t>Чувашско-Кищаковское</t>
  </si>
  <si>
    <t>92618487</t>
  </si>
  <si>
    <t>Энтуганское</t>
  </si>
  <si>
    <t>92618491</t>
  </si>
  <si>
    <t>Яшевское</t>
  </si>
  <si>
    <t>92618495</t>
  </si>
  <si>
    <t>Верхнеуслонский муниципальный район</t>
  </si>
  <si>
    <t>92620000</t>
  </si>
  <si>
    <t>Большемеминское</t>
  </si>
  <si>
    <t>92620403</t>
  </si>
  <si>
    <t>Бурнашевское</t>
  </si>
  <si>
    <t>92620405</t>
  </si>
  <si>
    <t>92620408</t>
  </si>
  <si>
    <t>Введенско-Слободское</t>
  </si>
  <si>
    <t>92620410</t>
  </si>
  <si>
    <t>Верхнеуслонское</t>
  </si>
  <si>
    <t>92620415</t>
  </si>
  <si>
    <t>Канашское</t>
  </si>
  <si>
    <t>92620420</t>
  </si>
  <si>
    <t>Кильдеевское</t>
  </si>
  <si>
    <t>92620425</t>
  </si>
  <si>
    <t>Коргузинское</t>
  </si>
  <si>
    <t>92620435</t>
  </si>
  <si>
    <t>Кураловское</t>
  </si>
  <si>
    <t>92620440</t>
  </si>
  <si>
    <t>Майданское</t>
  </si>
  <si>
    <t>92620445</t>
  </si>
  <si>
    <t>Макуловское</t>
  </si>
  <si>
    <t>92620450</t>
  </si>
  <si>
    <t>Набережно-Морквашское</t>
  </si>
  <si>
    <t>92620460</t>
  </si>
  <si>
    <t>Нижнеуслонское</t>
  </si>
  <si>
    <t>92620465</t>
  </si>
  <si>
    <t>Новорусско-Маматкозинское</t>
  </si>
  <si>
    <t>92620470</t>
  </si>
  <si>
    <t>Октябрьское</t>
  </si>
  <si>
    <t>92620472</t>
  </si>
  <si>
    <t>Печищинское</t>
  </si>
  <si>
    <t>92620473</t>
  </si>
  <si>
    <t>Соболевское</t>
  </si>
  <si>
    <t>92620474</t>
  </si>
  <si>
    <t>Шеланговское</t>
  </si>
  <si>
    <t>92620475</t>
  </si>
  <si>
    <t>Ямбулатовское</t>
  </si>
  <si>
    <t>92620478</t>
  </si>
  <si>
    <t>город Иннополис</t>
  </si>
  <si>
    <t>92620109</t>
  </si>
  <si>
    <t>Высокогорский муниципальный район</t>
  </si>
  <si>
    <t>92622000</t>
  </si>
  <si>
    <t>Айбашское</t>
  </si>
  <si>
    <t>92622403</t>
  </si>
  <si>
    <t>Алан-Бексерское</t>
  </si>
  <si>
    <t>92622406</t>
  </si>
  <si>
    <t>Альдермышское</t>
  </si>
  <si>
    <t>92622409</t>
  </si>
  <si>
    <t>Березкинское</t>
  </si>
  <si>
    <t>92622411</t>
  </si>
  <si>
    <t>Бирюлинское</t>
  </si>
  <si>
    <t>92622412</t>
  </si>
  <si>
    <t>Большебитаманское</t>
  </si>
  <si>
    <t>92622415</t>
  </si>
  <si>
    <t>Большековалинское</t>
  </si>
  <si>
    <t>92622421</t>
  </si>
  <si>
    <t>Высокогорское</t>
  </si>
  <si>
    <t>92622427</t>
  </si>
  <si>
    <t>Дачное</t>
  </si>
  <si>
    <t>92622429</t>
  </si>
  <si>
    <t>Дубъязское</t>
  </si>
  <si>
    <t>92622430</t>
  </si>
  <si>
    <t>Иске-Казанское</t>
  </si>
  <si>
    <t>92622431</t>
  </si>
  <si>
    <t>Казакларское</t>
  </si>
  <si>
    <t>92622434</t>
  </si>
  <si>
    <t>Красносельское</t>
  </si>
  <si>
    <t>92622440</t>
  </si>
  <si>
    <t>Куркачинское</t>
  </si>
  <si>
    <t>92622441</t>
  </si>
  <si>
    <t>Мемдельское</t>
  </si>
  <si>
    <t>92622443</t>
  </si>
  <si>
    <t>Мульминское</t>
  </si>
  <si>
    <t>92622446</t>
  </si>
  <si>
    <t>Село-Алатское</t>
  </si>
  <si>
    <t>92622455</t>
  </si>
  <si>
    <t>Семиозерское</t>
  </si>
  <si>
    <t>92622458</t>
  </si>
  <si>
    <t>Суксинское</t>
  </si>
  <si>
    <t>92622462</t>
  </si>
  <si>
    <t>Ташлы-Ковалинское</t>
  </si>
  <si>
    <t>92622464</t>
  </si>
  <si>
    <t>Усадское</t>
  </si>
  <si>
    <t>92622467</t>
  </si>
  <si>
    <t>Чепчуговское</t>
  </si>
  <si>
    <t>92622473</t>
  </si>
  <si>
    <t>Чернышевское</t>
  </si>
  <si>
    <t>92622474</t>
  </si>
  <si>
    <t>Шапшинское</t>
  </si>
  <si>
    <t>92622479</t>
  </si>
  <si>
    <t>Ямашурминское</t>
  </si>
  <si>
    <t>92622485</t>
  </si>
  <si>
    <t>Город Казань</t>
  </si>
  <si>
    <t>92701000</t>
  </si>
  <si>
    <t>Город Набережные Челны</t>
  </si>
  <si>
    <t>92730000</t>
  </si>
  <si>
    <t>Дрожжановский муниципальный район</t>
  </si>
  <si>
    <t>92624000</t>
  </si>
  <si>
    <t>Алешкин-Саплыкское</t>
  </si>
  <si>
    <t>92624405</t>
  </si>
  <si>
    <t>Большеаксинское</t>
  </si>
  <si>
    <t>92624410</t>
  </si>
  <si>
    <t>Большецильнинское</t>
  </si>
  <si>
    <t>92624415</t>
  </si>
  <si>
    <t>Городищенское</t>
  </si>
  <si>
    <t>92624420</t>
  </si>
  <si>
    <t>Звездинское</t>
  </si>
  <si>
    <t>92624425</t>
  </si>
  <si>
    <t>Малоцильнинское</t>
  </si>
  <si>
    <t>92624430</t>
  </si>
  <si>
    <t>Марсовское</t>
  </si>
  <si>
    <t>92624435</t>
  </si>
  <si>
    <t>Матакское</t>
  </si>
  <si>
    <t>92624440</t>
  </si>
  <si>
    <t>Нижнечекурское</t>
  </si>
  <si>
    <t>92624445</t>
  </si>
  <si>
    <t>Новобурундуковское</t>
  </si>
  <si>
    <t>92624450</t>
  </si>
  <si>
    <t>Новоильмовское</t>
  </si>
  <si>
    <t>92624455</t>
  </si>
  <si>
    <t>Новоишлинское</t>
  </si>
  <si>
    <t>92624460</t>
  </si>
  <si>
    <t>Село-Убейское</t>
  </si>
  <si>
    <t>92624465</t>
  </si>
  <si>
    <t>Стародрожжановское</t>
  </si>
  <si>
    <t>92624470</t>
  </si>
  <si>
    <t>Старокакерлинское</t>
  </si>
  <si>
    <t>92624475</t>
  </si>
  <si>
    <t>Старочукалинское</t>
  </si>
  <si>
    <t>92624480</t>
  </si>
  <si>
    <t>Старошаймурзинское</t>
  </si>
  <si>
    <t>92624485</t>
  </si>
  <si>
    <t>Чувашско-Дрожжановское</t>
  </si>
  <si>
    <t>92624490</t>
  </si>
  <si>
    <t>Шланговское</t>
  </si>
  <si>
    <t>92624495</t>
  </si>
  <si>
    <t>Елабужский муниципальный район</t>
  </si>
  <si>
    <t>92626000</t>
  </si>
  <si>
    <t>92626401</t>
  </si>
  <si>
    <t>Бехтеревское</t>
  </si>
  <si>
    <t>92626404</t>
  </si>
  <si>
    <t>Большееловское</t>
  </si>
  <si>
    <t>92626412</t>
  </si>
  <si>
    <t>Большекачкинское</t>
  </si>
  <si>
    <t>92626416</t>
  </si>
  <si>
    <t>Большешурнякское</t>
  </si>
  <si>
    <t>92626420</t>
  </si>
  <si>
    <t>Город Елабуга</t>
  </si>
  <si>
    <t>92626101</t>
  </si>
  <si>
    <t>Костенеевское</t>
  </si>
  <si>
    <t>92626432</t>
  </si>
  <si>
    <t>Лекаревское</t>
  </si>
  <si>
    <t>92626436</t>
  </si>
  <si>
    <t>Мортовское</t>
  </si>
  <si>
    <t>92626444</t>
  </si>
  <si>
    <t>Мурзихинское</t>
  </si>
  <si>
    <t>92626448</t>
  </si>
  <si>
    <t>Поспеловское</t>
  </si>
  <si>
    <t>92626456</t>
  </si>
  <si>
    <t>Старокуклюкское</t>
  </si>
  <si>
    <t>92626468</t>
  </si>
  <si>
    <t>Староюрашское</t>
  </si>
  <si>
    <t>92626472</t>
  </si>
  <si>
    <t>Танайское</t>
  </si>
  <si>
    <t>92626476</t>
  </si>
  <si>
    <t>Татарско-Дюм-Дюмское</t>
  </si>
  <si>
    <t>92626478</t>
  </si>
  <si>
    <t>Яковлевское</t>
  </si>
  <si>
    <t>92626492</t>
  </si>
  <si>
    <t>Заинский муниципальный район</t>
  </si>
  <si>
    <t>92627000</t>
  </si>
  <si>
    <t>Аксаринское</t>
  </si>
  <si>
    <t>92627484</t>
  </si>
  <si>
    <t>Александро-Слободское</t>
  </si>
  <si>
    <t>92627405</t>
  </si>
  <si>
    <t>Багряжское</t>
  </si>
  <si>
    <t>92627415</t>
  </si>
  <si>
    <t>Бегишевское</t>
  </si>
  <si>
    <t>92627420</t>
  </si>
  <si>
    <t>Бухарайское</t>
  </si>
  <si>
    <t>92627425</t>
  </si>
  <si>
    <t>Верхненалимское</t>
  </si>
  <si>
    <t>92627430</t>
  </si>
  <si>
    <t>Верхнепинячинское</t>
  </si>
  <si>
    <t>92627432</t>
  </si>
  <si>
    <t>Верхнешипкинское</t>
  </si>
  <si>
    <t>92627434</t>
  </si>
  <si>
    <t>Город Заинск</t>
  </si>
  <si>
    <t>92627101</t>
  </si>
  <si>
    <t>Гулькинское</t>
  </si>
  <si>
    <t>92627435</t>
  </si>
  <si>
    <t>Дуртмунчинское</t>
  </si>
  <si>
    <t>92627444</t>
  </si>
  <si>
    <t>Кадыровское</t>
  </si>
  <si>
    <t>92627410</t>
  </si>
  <si>
    <t>Нижнебишевское</t>
  </si>
  <si>
    <t>92627454</t>
  </si>
  <si>
    <t>Новоспасское</t>
  </si>
  <si>
    <t>92627459</t>
  </si>
  <si>
    <t>92627464</t>
  </si>
  <si>
    <t>Поручиковское</t>
  </si>
  <si>
    <t>92627466</t>
  </si>
  <si>
    <t>Савалеевское</t>
  </si>
  <si>
    <t>92627468</t>
  </si>
  <si>
    <t>Сармаш-Башское</t>
  </si>
  <si>
    <t>92627476</t>
  </si>
  <si>
    <t>Светлоозерское</t>
  </si>
  <si>
    <t>92627480</t>
  </si>
  <si>
    <t>Старо-Мавринское</t>
  </si>
  <si>
    <t>92627481</t>
  </si>
  <si>
    <t>Тюгеевское</t>
  </si>
  <si>
    <t>92627488</t>
  </si>
  <si>
    <t>92627489</t>
  </si>
  <si>
    <t>Чубуклинское</t>
  </si>
  <si>
    <t>92627490</t>
  </si>
  <si>
    <t>Зеленодольский муниципальный район</t>
  </si>
  <si>
    <t>92628000</t>
  </si>
  <si>
    <t>Айшинское</t>
  </si>
  <si>
    <t>92628404</t>
  </si>
  <si>
    <t>Акзигитовское</t>
  </si>
  <si>
    <t>92628408</t>
  </si>
  <si>
    <t>Бишнинское</t>
  </si>
  <si>
    <t>92628416</t>
  </si>
  <si>
    <t>Большеачасырское</t>
  </si>
  <si>
    <t>92628412</t>
  </si>
  <si>
    <t>Большеключинское</t>
  </si>
  <si>
    <t>92628420</t>
  </si>
  <si>
    <t>Большекургузинское</t>
  </si>
  <si>
    <t>92628424</t>
  </si>
  <si>
    <t>Большеширданское</t>
  </si>
  <si>
    <t>92628432</t>
  </si>
  <si>
    <t>Большеякинское</t>
  </si>
  <si>
    <t>92628488</t>
  </si>
  <si>
    <t>Город Зеленодольск</t>
  </si>
  <si>
    <t>92628101</t>
  </si>
  <si>
    <t>Кугеевское</t>
  </si>
  <si>
    <t>92628442</t>
  </si>
  <si>
    <t>Кугушевское</t>
  </si>
  <si>
    <t>92628444</t>
  </si>
  <si>
    <t>Мамадыш-Акиловское</t>
  </si>
  <si>
    <t>92628448</t>
  </si>
  <si>
    <t>Молвинское</t>
  </si>
  <si>
    <t>92628454</t>
  </si>
  <si>
    <t>Нижнеураспугинское</t>
  </si>
  <si>
    <t>92628456</t>
  </si>
  <si>
    <t>Новопольское</t>
  </si>
  <si>
    <t>92628460</t>
  </si>
  <si>
    <t>92628464</t>
  </si>
  <si>
    <t>92628468</t>
  </si>
  <si>
    <t>Осиновское</t>
  </si>
  <si>
    <t>92628472</t>
  </si>
  <si>
    <t>Раифское</t>
  </si>
  <si>
    <t>92628474</t>
  </si>
  <si>
    <t>Русско-Азелеевское</t>
  </si>
  <si>
    <t>92628476</t>
  </si>
  <si>
    <t>Свияжское</t>
  </si>
  <si>
    <t>92628477</t>
  </si>
  <si>
    <t>Утяшкинское</t>
  </si>
  <si>
    <t>92628436</t>
  </si>
  <si>
    <t>поселок городского типа Васильево</t>
  </si>
  <si>
    <t>92628155</t>
  </si>
  <si>
    <t>поселок городского типа Нижние Вязовые</t>
  </si>
  <si>
    <t>92628162</t>
  </si>
  <si>
    <t>Кайбицкий муниципальный район</t>
  </si>
  <si>
    <t>92629000</t>
  </si>
  <si>
    <t>Багаевское</t>
  </si>
  <si>
    <t>92629405</t>
  </si>
  <si>
    <t>Большекайбицкое</t>
  </si>
  <si>
    <t>92629408</t>
  </si>
  <si>
    <t>Большеподберезинское</t>
  </si>
  <si>
    <t>92629409</t>
  </si>
  <si>
    <t>Большерусаковское</t>
  </si>
  <si>
    <t>92629410</t>
  </si>
  <si>
    <t>Бурундуковское</t>
  </si>
  <si>
    <t>92629412</t>
  </si>
  <si>
    <t>Кулангинское</t>
  </si>
  <si>
    <t>92629423</t>
  </si>
  <si>
    <t>Кушманское</t>
  </si>
  <si>
    <t>92629426</t>
  </si>
  <si>
    <t>Маломеминское</t>
  </si>
  <si>
    <t>92629428</t>
  </si>
  <si>
    <t>Молькеевское</t>
  </si>
  <si>
    <t>92629430</t>
  </si>
  <si>
    <t>Муралинское</t>
  </si>
  <si>
    <t>92629432</t>
  </si>
  <si>
    <t>Надеждинское</t>
  </si>
  <si>
    <t>92629435</t>
  </si>
  <si>
    <t>Старотябердинское</t>
  </si>
  <si>
    <t>92629445</t>
  </si>
  <si>
    <t>Ульянковское</t>
  </si>
  <si>
    <t>92629447</t>
  </si>
  <si>
    <t>Федоровское</t>
  </si>
  <si>
    <t>92629450</t>
  </si>
  <si>
    <t>Хозесановское</t>
  </si>
  <si>
    <t>92629455</t>
  </si>
  <si>
    <t>Чутеевское</t>
  </si>
  <si>
    <t>92629460</t>
  </si>
  <si>
    <t>Эбалаковское</t>
  </si>
  <si>
    <t>92629465</t>
  </si>
  <si>
    <t>Камско-Устьинский муниципальный район</t>
  </si>
  <si>
    <t>92630000</t>
  </si>
  <si>
    <t>92630403</t>
  </si>
  <si>
    <t>Большебуртасское</t>
  </si>
  <si>
    <t>92630405</t>
  </si>
  <si>
    <t>Большекармалинское</t>
  </si>
  <si>
    <t>92630410</t>
  </si>
  <si>
    <t>Большекляринское</t>
  </si>
  <si>
    <t>92630415</t>
  </si>
  <si>
    <t>Большесалтыковское</t>
  </si>
  <si>
    <t>92630420</t>
  </si>
  <si>
    <t>Варваринское</t>
  </si>
  <si>
    <t>92630425</t>
  </si>
  <si>
    <t>Кирельское</t>
  </si>
  <si>
    <t>92630430</t>
  </si>
  <si>
    <t>Клянчеевское</t>
  </si>
  <si>
    <t>92630435</t>
  </si>
  <si>
    <t>Красновидовское</t>
  </si>
  <si>
    <t>92630440</t>
  </si>
  <si>
    <t>Малосалтыковское</t>
  </si>
  <si>
    <t>92630445</t>
  </si>
  <si>
    <t>Осинниковское</t>
  </si>
  <si>
    <t>92630447</t>
  </si>
  <si>
    <t>Старобарышевское</t>
  </si>
  <si>
    <t>92630450</t>
  </si>
  <si>
    <t>Староказеевское</t>
  </si>
  <si>
    <t>92630455</t>
  </si>
  <si>
    <t>Сюкеевское</t>
  </si>
  <si>
    <t>92630460</t>
  </si>
  <si>
    <t>Теньковское</t>
  </si>
  <si>
    <t>92630465</t>
  </si>
  <si>
    <t>Уразлинское</t>
  </si>
  <si>
    <t>92630470</t>
  </si>
  <si>
    <t>Янгасалское</t>
  </si>
  <si>
    <t>92630475</t>
  </si>
  <si>
    <t>поселок городского типа Камское Устье</t>
  </si>
  <si>
    <t>92630151</t>
  </si>
  <si>
    <t>поселок городского типа Куйбышевский Затон</t>
  </si>
  <si>
    <t>92630157</t>
  </si>
  <si>
    <t>поселок городского типа Тенишево</t>
  </si>
  <si>
    <t>92630165</t>
  </si>
  <si>
    <t>Кукморский муниципальный район</t>
  </si>
  <si>
    <t>92633000</t>
  </si>
  <si>
    <t>Байлянгарское</t>
  </si>
  <si>
    <t>92633404</t>
  </si>
  <si>
    <t>Березнякское</t>
  </si>
  <si>
    <t>92633408</t>
  </si>
  <si>
    <t>Большекукморское</t>
  </si>
  <si>
    <t>92633412</t>
  </si>
  <si>
    <t>Большесардекское</t>
  </si>
  <si>
    <t>92633416</t>
  </si>
  <si>
    <t>Важашурское</t>
  </si>
  <si>
    <t>92633420</t>
  </si>
  <si>
    <t>Каенсарское</t>
  </si>
  <si>
    <t>92633423</t>
  </si>
  <si>
    <t>Каркаусское</t>
  </si>
  <si>
    <t>92633424</t>
  </si>
  <si>
    <t>92633428</t>
  </si>
  <si>
    <t>Лельвижское</t>
  </si>
  <si>
    <t>92633429</t>
  </si>
  <si>
    <t>Лубянское</t>
  </si>
  <si>
    <t>92633434</t>
  </si>
  <si>
    <t>Мамаширское</t>
  </si>
  <si>
    <t>92633430</t>
  </si>
  <si>
    <t>Манзарасское</t>
  </si>
  <si>
    <t>92633432</t>
  </si>
  <si>
    <t>Нижнеискубашское</t>
  </si>
  <si>
    <t>92633436</t>
  </si>
  <si>
    <t>Нижнерусское</t>
  </si>
  <si>
    <t>92633440</t>
  </si>
  <si>
    <t>Ныртинское</t>
  </si>
  <si>
    <t>92633444</t>
  </si>
  <si>
    <t>Нырьинское</t>
  </si>
  <si>
    <t>92633448</t>
  </si>
  <si>
    <t>Олуязское</t>
  </si>
  <si>
    <t>92633452</t>
  </si>
  <si>
    <t>Ошторма-Юмьинское</t>
  </si>
  <si>
    <t>92633456</t>
  </si>
  <si>
    <t>Починок-Кучуковское</t>
  </si>
  <si>
    <t>92633460</t>
  </si>
  <si>
    <t>Псякское</t>
  </si>
  <si>
    <t>92633464</t>
  </si>
  <si>
    <t>Сардекбашское</t>
  </si>
  <si>
    <t>92633468</t>
  </si>
  <si>
    <t>Село-Чуринское</t>
  </si>
  <si>
    <t>92633472</t>
  </si>
  <si>
    <t>Среднекуморское</t>
  </si>
  <si>
    <t>92633476</t>
  </si>
  <si>
    <t>Туембашское</t>
  </si>
  <si>
    <t>92633477</t>
  </si>
  <si>
    <t>Уркушское</t>
  </si>
  <si>
    <t>92633478</t>
  </si>
  <si>
    <t>Чарлинское</t>
  </si>
  <si>
    <t>92633480</t>
  </si>
  <si>
    <t>Ядыгерьское</t>
  </si>
  <si>
    <t>92633484</t>
  </si>
  <si>
    <t>Яныльское</t>
  </si>
  <si>
    <t>92633488</t>
  </si>
  <si>
    <t>Ятмас-Дусаевское</t>
  </si>
  <si>
    <t>92633490</t>
  </si>
  <si>
    <t>город Кукмор</t>
  </si>
  <si>
    <t>92633101</t>
  </si>
  <si>
    <t>Лаишевский муниципальный район</t>
  </si>
  <si>
    <t>92634000</t>
  </si>
  <si>
    <t>92634404</t>
  </si>
  <si>
    <t>Атабаевское</t>
  </si>
  <si>
    <t>92634408</t>
  </si>
  <si>
    <t>Большекабанское</t>
  </si>
  <si>
    <t>92634412</t>
  </si>
  <si>
    <t>Габишевское</t>
  </si>
  <si>
    <t>92634414</t>
  </si>
  <si>
    <t>Город Лаишево</t>
  </si>
  <si>
    <t>92634101</t>
  </si>
  <si>
    <t>Державинское</t>
  </si>
  <si>
    <t>92634415</t>
  </si>
  <si>
    <t>Егорьевское</t>
  </si>
  <si>
    <t>92634416</t>
  </si>
  <si>
    <t>Кирбинское</t>
  </si>
  <si>
    <t>92634428</t>
  </si>
  <si>
    <t>Куюковское</t>
  </si>
  <si>
    <t>92634432</t>
  </si>
  <si>
    <t>Макаровское</t>
  </si>
  <si>
    <t>92634436</t>
  </si>
  <si>
    <t>Малоелгинское</t>
  </si>
  <si>
    <t>92634440</t>
  </si>
  <si>
    <t>Матюшинское</t>
  </si>
  <si>
    <t>92634442</t>
  </si>
  <si>
    <t>Нармонское</t>
  </si>
  <si>
    <t>92634444</t>
  </si>
  <si>
    <t>Никольское</t>
  </si>
  <si>
    <t>92634448</t>
  </si>
  <si>
    <t>Орловское</t>
  </si>
  <si>
    <t>92634484</t>
  </si>
  <si>
    <t>Пелевское</t>
  </si>
  <si>
    <t>92634452</t>
  </si>
  <si>
    <t>Песчано-Ковалинское</t>
  </si>
  <si>
    <t>92634456</t>
  </si>
  <si>
    <t>Рождественское</t>
  </si>
  <si>
    <t>92634460</t>
  </si>
  <si>
    <t>Сокуровское</t>
  </si>
  <si>
    <t>92634468</t>
  </si>
  <si>
    <t>Среднедевятовское</t>
  </si>
  <si>
    <t>92634472</t>
  </si>
  <si>
    <t>Столбищенское</t>
  </si>
  <si>
    <t>92634480</t>
  </si>
  <si>
    <t>Татарско-Сараловское</t>
  </si>
  <si>
    <t>92634486</t>
  </si>
  <si>
    <t>Татарско-Янтыкское</t>
  </si>
  <si>
    <t>92634488</t>
  </si>
  <si>
    <t>Чирповское</t>
  </si>
  <si>
    <t>92634492</t>
  </si>
  <si>
    <t>Лениногорский муниципальный район</t>
  </si>
  <si>
    <t>92636000</t>
  </si>
  <si>
    <t>Глазовское</t>
  </si>
  <si>
    <t>92636405</t>
  </si>
  <si>
    <t>Город Лениногорск</t>
  </si>
  <si>
    <t>92636101</t>
  </si>
  <si>
    <t>Зай-Каратайское</t>
  </si>
  <si>
    <t>92636410</t>
  </si>
  <si>
    <t>92636412</t>
  </si>
  <si>
    <t>Ивановское</t>
  </si>
  <si>
    <t>92636415</t>
  </si>
  <si>
    <t>Каркалинское</t>
  </si>
  <si>
    <t>92636418</t>
  </si>
  <si>
    <t>Кармалкинское</t>
  </si>
  <si>
    <t>92636419</t>
  </si>
  <si>
    <t>Керлигачское</t>
  </si>
  <si>
    <t>92636420</t>
  </si>
  <si>
    <t>Куакбашское</t>
  </si>
  <si>
    <t>92636425</t>
  </si>
  <si>
    <t>Мичуринское</t>
  </si>
  <si>
    <t>92636435</t>
  </si>
  <si>
    <t>Мукмин-Каратайское</t>
  </si>
  <si>
    <t>92636437</t>
  </si>
  <si>
    <t>Нижнечершилинское</t>
  </si>
  <si>
    <t>92636440</t>
  </si>
  <si>
    <t>Новоиштерякское</t>
  </si>
  <si>
    <t>92636445</t>
  </si>
  <si>
    <t>Новочершилинское</t>
  </si>
  <si>
    <t>92636447</t>
  </si>
  <si>
    <t>Письмянское</t>
  </si>
  <si>
    <t>92636450</t>
  </si>
  <si>
    <t>Сарабикуловское</t>
  </si>
  <si>
    <t>92636455</t>
  </si>
  <si>
    <t>Староиштерякское</t>
  </si>
  <si>
    <t>92636460</t>
  </si>
  <si>
    <t>Старокувакское</t>
  </si>
  <si>
    <t>92636465</t>
  </si>
  <si>
    <t>Старошугуровское</t>
  </si>
  <si>
    <t>92636470</t>
  </si>
  <si>
    <t>Сугушлинское</t>
  </si>
  <si>
    <t>92636475</t>
  </si>
  <si>
    <t>Тимяшевское</t>
  </si>
  <si>
    <t>92636480</t>
  </si>
  <si>
    <t>Туктарово-Урдалинское</t>
  </si>
  <si>
    <t>92636485</t>
  </si>
  <si>
    <t>Урмышлинское</t>
  </si>
  <si>
    <t>92636490</t>
  </si>
  <si>
    <t>Федотовское</t>
  </si>
  <si>
    <t>92636495</t>
  </si>
  <si>
    <t>Шугуровское</t>
  </si>
  <si>
    <t>92636497</t>
  </si>
  <si>
    <t>Мамадышский муниципальный район</t>
  </si>
  <si>
    <t>92638000</t>
  </si>
  <si>
    <t>Албайское</t>
  </si>
  <si>
    <t>92638403</t>
  </si>
  <si>
    <t>Верхнеошминское</t>
  </si>
  <si>
    <t>92638406</t>
  </si>
  <si>
    <t>Город Мамадыш</t>
  </si>
  <si>
    <t>92638101</t>
  </si>
  <si>
    <t>Дюсьметьевское</t>
  </si>
  <si>
    <t>92638415</t>
  </si>
  <si>
    <t>Ишкеевское</t>
  </si>
  <si>
    <t>92638418</t>
  </si>
  <si>
    <t>Катмышское</t>
  </si>
  <si>
    <t>92638421</t>
  </si>
  <si>
    <t>Кемеш-Кульское</t>
  </si>
  <si>
    <t>92638424</t>
  </si>
  <si>
    <t>Кляушское</t>
  </si>
  <si>
    <t>92638427</t>
  </si>
  <si>
    <t>Красногорское</t>
  </si>
  <si>
    <t>92638430</t>
  </si>
  <si>
    <t>Куюк-Ерыксинское</t>
  </si>
  <si>
    <t>92638436</t>
  </si>
  <si>
    <t>Малокирменское</t>
  </si>
  <si>
    <t>92638442</t>
  </si>
  <si>
    <t>Нижнеошминское</t>
  </si>
  <si>
    <t>92638448</t>
  </si>
  <si>
    <t>Нижнесуньское</t>
  </si>
  <si>
    <t>92638451</t>
  </si>
  <si>
    <t>Нижнетаканышское</t>
  </si>
  <si>
    <t>92638454</t>
  </si>
  <si>
    <t>Нижнешандерское</t>
  </si>
  <si>
    <t>92638457</t>
  </si>
  <si>
    <t>Никифоровское</t>
  </si>
  <si>
    <t>92638460</t>
  </si>
  <si>
    <t>92638463</t>
  </si>
  <si>
    <t>Омарское</t>
  </si>
  <si>
    <t>92638466</t>
  </si>
  <si>
    <t>Отарское</t>
  </si>
  <si>
    <t>92638469</t>
  </si>
  <si>
    <t>Сокольское</t>
  </si>
  <si>
    <t>92638475</t>
  </si>
  <si>
    <t>Среднекирменское</t>
  </si>
  <si>
    <t>92638478</t>
  </si>
  <si>
    <t>Суньское</t>
  </si>
  <si>
    <t>92638480</t>
  </si>
  <si>
    <t>Тавельское</t>
  </si>
  <si>
    <t>92638481</t>
  </si>
  <si>
    <t>Уразбахтинское</t>
  </si>
  <si>
    <t>92638484</t>
  </si>
  <si>
    <t>Урманчеевское</t>
  </si>
  <si>
    <t>92638487</t>
  </si>
  <si>
    <t>Усалинское</t>
  </si>
  <si>
    <t>92638490</t>
  </si>
  <si>
    <t>Шадчинское</t>
  </si>
  <si>
    <t>92638493</t>
  </si>
  <si>
    <t>Шемяковское</t>
  </si>
  <si>
    <t>92638495</t>
  </si>
  <si>
    <t>Якинское</t>
  </si>
  <si>
    <t>92638498</t>
  </si>
  <si>
    <t>Менделеевский муниципальный район</t>
  </si>
  <si>
    <t>92639000</t>
  </si>
  <si>
    <t>Абалачевское</t>
  </si>
  <si>
    <t>92639403</t>
  </si>
  <si>
    <t>Бизякинское</t>
  </si>
  <si>
    <t>92639410</t>
  </si>
  <si>
    <t>Брюшлинское</t>
  </si>
  <si>
    <t>92639415</t>
  </si>
  <si>
    <t>Город Менделеевск</t>
  </si>
  <si>
    <t>92639101</t>
  </si>
  <si>
    <t>Енабердинское</t>
  </si>
  <si>
    <t>92639418</t>
  </si>
  <si>
    <t>Ижевское</t>
  </si>
  <si>
    <t>92639423</t>
  </si>
  <si>
    <t>Камаевское</t>
  </si>
  <si>
    <t>92639428</t>
  </si>
  <si>
    <t>Монашевское</t>
  </si>
  <si>
    <t>92639440</t>
  </si>
  <si>
    <t>Мунайкинское</t>
  </si>
  <si>
    <t>92639441</t>
  </si>
  <si>
    <t>Псеевское</t>
  </si>
  <si>
    <t>92639443</t>
  </si>
  <si>
    <t>Старогришкинское</t>
  </si>
  <si>
    <t>92639464</t>
  </si>
  <si>
    <t>Татарско-Челнинское</t>
  </si>
  <si>
    <t>92639480</t>
  </si>
  <si>
    <t>Тихоновское</t>
  </si>
  <si>
    <t>92639483</t>
  </si>
  <si>
    <t>Тойгузинское</t>
  </si>
  <si>
    <t>92639485</t>
  </si>
  <si>
    <t>Тураевское</t>
  </si>
  <si>
    <t>92639488</t>
  </si>
  <si>
    <t>Мензелинский муниципальный район</t>
  </si>
  <si>
    <t>92640000</t>
  </si>
  <si>
    <t>Атряклинское</t>
  </si>
  <si>
    <t>92640404</t>
  </si>
  <si>
    <t>Аюское</t>
  </si>
  <si>
    <t>92640408</t>
  </si>
  <si>
    <t>Бикбуловское</t>
  </si>
  <si>
    <t>92640412</t>
  </si>
  <si>
    <t>Верхнетакерменское</t>
  </si>
  <si>
    <t>92640416</t>
  </si>
  <si>
    <t>Город Мензелинск</t>
  </si>
  <si>
    <t>92640101</t>
  </si>
  <si>
    <t>Иркеняшское</t>
  </si>
  <si>
    <t>92640428</t>
  </si>
  <si>
    <t>92640432</t>
  </si>
  <si>
    <t>Коноваловское</t>
  </si>
  <si>
    <t>92640440</t>
  </si>
  <si>
    <t>Кузембетьевское</t>
  </si>
  <si>
    <t>92640444</t>
  </si>
  <si>
    <t>Наратлы-Кичуское</t>
  </si>
  <si>
    <t>92640455</t>
  </si>
  <si>
    <t>Николаевское</t>
  </si>
  <si>
    <t>92640457</t>
  </si>
  <si>
    <t>Новомазинское</t>
  </si>
  <si>
    <t>92640459</t>
  </si>
  <si>
    <t>Новомелькенское</t>
  </si>
  <si>
    <t>92640461</t>
  </si>
  <si>
    <t>Подгорно-Байларское</t>
  </si>
  <si>
    <t>92640463</t>
  </si>
  <si>
    <t>Старомазинское</t>
  </si>
  <si>
    <t>92640478</t>
  </si>
  <si>
    <t>Староматвеевское</t>
  </si>
  <si>
    <t>92640481</t>
  </si>
  <si>
    <t>Урусовское</t>
  </si>
  <si>
    <t>92640492</t>
  </si>
  <si>
    <t>Юртовское</t>
  </si>
  <si>
    <t>92640494</t>
  </si>
  <si>
    <t>Юшадинское</t>
  </si>
  <si>
    <t>92640496</t>
  </si>
  <si>
    <t>им Воровского</t>
  </si>
  <si>
    <t>92640424</t>
  </si>
  <si>
    <t>Муслюмовский муниципальный район</t>
  </si>
  <si>
    <t>92642000</t>
  </si>
  <si>
    <t>Амикеевское</t>
  </si>
  <si>
    <t>92642405</t>
  </si>
  <si>
    <t>Баланнинское</t>
  </si>
  <si>
    <t>92642410</t>
  </si>
  <si>
    <t>Баюковское</t>
  </si>
  <si>
    <t>92642415</t>
  </si>
  <si>
    <t>Большечекмакское</t>
  </si>
  <si>
    <t>92642416</t>
  </si>
  <si>
    <t>Варяш-Башское</t>
  </si>
  <si>
    <t>92642417</t>
  </si>
  <si>
    <t>Исансуповское</t>
  </si>
  <si>
    <t>92642420</t>
  </si>
  <si>
    <t>Кряш-Шуранское</t>
  </si>
  <si>
    <t>92642425</t>
  </si>
  <si>
    <t>Мелля-Тамакское</t>
  </si>
  <si>
    <t>92642430</t>
  </si>
  <si>
    <t>Митряевское</t>
  </si>
  <si>
    <t>92642435</t>
  </si>
  <si>
    <t>Михайловское</t>
  </si>
  <si>
    <t>92642440</t>
  </si>
  <si>
    <t>Муслюмовское</t>
  </si>
  <si>
    <t>92642443</t>
  </si>
  <si>
    <t>Нижнетабынское</t>
  </si>
  <si>
    <t>92642450</t>
  </si>
  <si>
    <t>Новоусинское</t>
  </si>
  <si>
    <t>92642455</t>
  </si>
  <si>
    <t>92642460</t>
  </si>
  <si>
    <t>Семяковское</t>
  </si>
  <si>
    <t>92642465</t>
  </si>
  <si>
    <t>Старокарамалинское</t>
  </si>
  <si>
    <t>92642470</t>
  </si>
  <si>
    <t>Тойгильдинское</t>
  </si>
  <si>
    <t>92642475</t>
  </si>
  <si>
    <t>Уразметьевское</t>
  </si>
  <si>
    <t>92642480</t>
  </si>
  <si>
    <t>Шуганское</t>
  </si>
  <si>
    <t>92642485</t>
  </si>
  <si>
    <t>Нижнекамский муниципальный район</t>
  </si>
  <si>
    <t>92644000</t>
  </si>
  <si>
    <t>Афанасовское</t>
  </si>
  <si>
    <t>92644405</t>
  </si>
  <si>
    <t>Город Нижнекамск</t>
  </si>
  <si>
    <t>92644101</t>
  </si>
  <si>
    <t>Елантовское</t>
  </si>
  <si>
    <t>92644407</t>
  </si>
  <si>
    <t>Каенлинское</t>
  </si>
  <si>
    <t>92644410</t>
  </si>
  <si>
    <t>Кармалинское</t>
  </si>
  <si>
    <t>92644412</t>
  </si>
  <si>
    <t>Краснокадкинское</t>
  </si>
  <si>
    <t>92644420</t>
  </si>
  <si>
    <t>Красноключинское</t>
  </si>
  <si>
    <t>92644415</t>
  </si>
  <si>
    <t>Майскогорское</t>
  </si>
  <si>
    <t>92644423</t>
  </si>
  <si>
    <t>92644425</t>
  </si>
  <si>
    <t>Нижнеуратьминское</t>
  </si>
  <si>
    <t>92644430</t>
  </si>
  <si>
    <t>Простинское</t>
  </si>
  <si>
    <t>92644433</t>
  </si>
  <si>
    <t>92644434</t>
  </si>
  <si>
    <t>Старошешминское</t>
  </si>
  <si>
    <t>92644435</t>
  </si>
  <si>
    <t>Сухаревское</t>
  </si>
  <si>
    <t>92644440</t>
  </si>
  <si>
    <t>Шереметьевское</t>
  </si>
  <si>
    <t>92644445</t>
  </si>
  <si>
    <t>Шингальчинское</t>
  </si>
  <si>
    <t>92644450</t>
  </si>
  <si>
    <t>поселок городского типа Камские Поляны</t>
  </si>
  <si>
    <t>92644156</t>
  </si>
  <si>
    <t>Новошешминский муниципальный район</t>
  </si>
  <si>
    <t>92645000</t>
  </si>
  <si>
    <t>Азеевское</t>
  </si>
  <si>
    <t>92645401</t>
  </si>
  <si>
    <t>Акбуринское</t>
  </si>
  <si>
    <t>92645440</t>
  </si>
  <si>
    <t>Архангельское</t>
  </si>
  <si>
    <t>92645402</t>
  </si>
  <si>
    <t>Буревестниковское</t>
  </si>
  <si>
    <t>92645405</t>
  </si>
  <si>
    <t>Екатерининское</t>
  </si>
  <si>
    <t>92645412</t>
  </si>
  <si>
    <t>Зиреклинское</t>
  </si>
  <si>
    <t>92645419</t>
  </si>
  <si>
    <t>Краснооктябрьское</t>
  </si>
  <si>
    <t>92645425</t>
  </si>
  <si>
    <t>Ленинское</t>
  </si>
  <si>
    <t>92645428</t>
  </si>
  <si>
    <t>Новошешминское</t>
  </si>
  <si>
    <t>92645432</t>
  </si>
  <si>
    <t>Петропавловское</t>
  </si>
  <si>
    <t>92645436</t>
  </si>
  <si>
    <t>Тубылгытауское</t>
  </si>
  <si>
    <t>92645438</t>
  </si>
  <si>
    <t>92645444</t>
  </si>
  <si>
    <t>Чебоксарское</t>
  </si>
  <si>
    <t>92645447</t>
  </si>
  <si>
    <t>Черемуховское</t>
  </si>
  <si>
    <t>92645450</t>
  </si>
  <si>
    <t>Шахмайкинское</t>
  </si>
  <si>
    <t>92645453</t>
  </si>
  <si>
    <t>Нурлатский муниципальный район</t>
  </si>
  <si>
    <t>92646000</t>
  </si>
  <si>
    <t>Амзинское</t>
  </si>
  <si>
    <t>92646408</t>
  </si>
  <si>
    <t>Андреевское</t>
  </si>
  <si>
    <t>92646412</t>
  </si>
  <si>
    <t>Ахметовское</t>
  </si>
  <si>
    <t>92646448</t>
  </si>
  <si>
    <t>Бикуловское</t>
  </si>
  <si>
    <t>92646449</t>
  </si>
  <si>
    <t>Биляр-Озерское</t>
  </si>
  <si>
    <t>92646416</t>
  </si>
  <si>
    <t>Богдашкинское</t>
  </si>
  <si>
    <t>92646420</t>
  </si>
  <si>
    <t>Бурметьевское</t>
  </si>
  <si>
    <t>92646424</t>
  </si>
  <si>
    <t>Гайтанкинское</t>
  </si>
  <si>
    <t>92646427</t>
  </si>
  <si>
    <t>Город Нурлат</t>
  </si>
  <si>
    <t>92646101</t>
  </si>
  <si>
    <t>Егоркинское</t>
  </si>
  <si>
    <t>92646428</t>
  </si>
  <si>
    <t>Елаурское</t>
  </si>
  <si>
    <t>92646432</t>
  </si>
  <si>
    <t>Зареченское</t>
  </si>
  <si>
    <t>92646436</t>
  </si>
  <si>
    <t>Кичкальнинское</t>
  </si>
  <si>
    <t>92646442</t>
  </si>
  <si>
    <t>Кульбаево-Марасинское</t>
  </si>
  <si>
    <t>92646444</t>
  </si>
  <si>
    <t>Мамыковское</t>
  </si>
  <si>
    <t>92646452</t>
  </si>
  <si>
    <t>Новоиглайкинское</t>
  </si>
  <si>
    <t>92646460</t>
  </si>
  <si>
    <t>Новотумбинское</t>
  </si>
  <si>
    <t>92646462</t>
  </si>
  <si>
    <t>Селенгушское</t>
  </si>
  <si>
    <t>92646464</t>
  </si>
  <si>
    <t>Среднекамышлинское</t>
  </si>
  <si>
    <t>92646468</t>
  </si>
  <si>
    <t>Староальметьевское</t>
  </si>
  <si>
    <t>92646472</t>
  </si>
  <si>
    <t>92646476</t>
  </si>
  <si>
    <t>Степноозерское</t>
  </si>
  <si>
    <t>92646480</t>
  </si>
  <si>
    <t>Тимерлекское</t>
  </si>
  <si>
    <t>92646484</t>
  </si>
  <si>
    <t>Тюрнясевское</t>
  </si>
  <si>
    <t>92646486</t>
  </si>
  <si>
    <t>Фомкинское</t>
  </si>
  <si>
    <t>92646488</t>
  </si>
  <si>
    <t>Чулпановское</t>
  </si>
  <si>
    <t>92646490</t>
  </si>
  <si>
    <t>Якушкинское</t>
  </si>
  <si>
    <t>92646492</t>
  </si>
  <si>
    <t>Пестречинский муниципальный район</t>
  </si>
  <si>
    <t>92648000</t>
  </si>
  <si>
    <t>Белкинское</t>
  </si>
  <si>
    <t>92648405</t>
  </si>
  <si>
    <t>Богородское</t>
  </si>
  <si>
    <t>92648410</t>
  </si>
  <si>
    <t>Екатериновское</t>
  </si>
  <si>
    <t>92648415</t>
  </si>
  <si>
    <t>Кибячинское</t>
  </si>
  <si>
    <t>92648425</t>
  </si>
  <si>
    <t>Кобяковское</t>
  </si>
  <si>
    <t>92648427</t>
  </si>
  <si>
    <t>Ковалинское</t>
  </si>
  <si>
    <t>92648428</t>
  </si>
  <si>
    <t>Конское</t>
  </si>
  <si>
    <t>92648430</t>
  </si>
  <si>
    <t>Кощаковское</t>
  </si>
  <si>
    <t>92648435</t>
  </si>
  <si>
    <t>Кряш-Сердинское</t>
  </si>
  <si>
    <t>92648440</t>
  </si>
  <si>
    <t>Кулаевское</t>
  </si>
  <si>
    <t>92648445</t>
  </si>
  <si>
    <t>Ленино-Кокушкинское</t>
  </si>
  <si>
    <t>92648450</t>
  </si>
  <si>
    <t>92648452</t>
  </si>
  <si>
    <t>Отар-Дубровское</t>
  </si>
  <si>
    <t>92648453</t>
  </si>
  <si>
    <t>Пановское</t>
  </si>
  <si>
    <t>92648454</t>
  </si>
  <si>
    <t>Пестречинское</t>
  </si>
  <si>
    <t>92648455</t>
  </si>
  <si>
    <t>Пимерское</t>
  </si>
  <si>
    <t>92648457</t>
  </si>
  <si>
    <t>Татарско-Ходяшевское</t>
  </si>
  <si>
    <t>92648465</t>
  </si>
  <si>
    <t>Читинское</t>
  </si>
  <si>
    <t>92648467</t>
  </si>
  <si>
    <t>Шалинское</t>
  </si>
  <si>
    <t>92648470</t>
  </si>
  <si>
    <t>Шигалеевское</t>
  </si>
  <si>
    <t>92648475</t>
  </si>
  <si>
    <t>Янцеварское</t>
  </si>
  <si>
    <t>92648480</t>
  </si>
  <si>
    <t>Рыбно-Слободский муниципальный район</t>
  </si>
  <si>
    <t>92650000</t>
  </si>
  <si>
    <t>Анатышское</t>
  </si>
  <si>
    <t>92650404</t>
  </si>
  <si>
    <t>Балыклы-Чукаевское</t>
  </si>
  <si>
    <t>92650408</t>
  </si>
  <si>
    <t>Бетьковское</t>
  </si>
  <si>
    <t>92650412</t>
  </si>
  <si>
    <t>Биектауское</t>
  </si>
  <si>
    <t>92650416</t>
  </si>
  <si>
    <t>Большеелгинское</t>
  </si>
  <si>
    <t>92650420</t>
  </si>
  <si>
    <t>Большекульгинское</t>
  </si>
  <si>
    <t>92650424</t>
  </si>
  <si>
    <t>Большемашлякское</t>
  </si>
  <si>
    <t>92650428</t>
  </si>
  <si>
    <t>Большеошнякское</t>
  </si>
  <si>
    <t>92650432</t>
  </si>
  <si>
    <t>Большесалтанское</t>
  </si>
  <si>
    <t>92650436</t>
  </si>
  <si>
    <t>Козяково-Челнинское</t>
  </si>
  <si>
    <t>92650440</t>
  </si>
  <si>
    <t>Корноуховское</t>
  </si>
  <si>
    <t>92650444</t>
  </si>
  <si>
    <t>Кугарчинское</t>
  </si>
  <si>
    <t>92650448</t>
  </si>
  <si>
    <t>Кукеевское</t>
  </si>
  <si>
    <t>92650450</t>
  </si>
  <si>
    <t>Кутлу-Букашское</t>
  </si>
  <si>
    <t>92650452</t>
  </si>
  <si>
    <t>Масловское</t>
  </si>
  <si>
    <t>92650454</t>
  </si>
  <si>
    <t>Нижнетимерлекское</t>
  </si>
  <si>
    <t>92650456</t>
  </si>
  <si>
    <t>Новоарышское</t>
  </si>
  <si>
    <t>92650460</t>
  </si>
  <si>
    <t>Полянское</t>
  </si>
  <si>
    <t>92650462</t>
  </si>
  <si>
    <t>Русско-Ошнякское</t>
  </si>
  <si>
    <t>92650464</t>
  </si>
  <si>
    <t>Троицко-Урайское</t>
  </si>
  <si>
    <t>92650472</t>
  </si>
  <si>
    <t>Урахчинское</t>
  </si>
  <si>
    <t>92650476</t>
  </si>
  <si>
    <t>Шеморбашское</t>
  </si>
  <si>
    <t>92650480</t>
  </si>
  <si>
    <t>Шетнево-Тулушское</t>
  </si>
  <si>
    <t>92650484</t>
  </si>
  <si>
    <t>Шумбутское</t>
  </si>
  <si>
    <t>92650488</t>
  </si>
  <si>
    <t>Шумковское</t>
  </si>
  <si>
    <t>92650492</t>
  </si>
  <si>
    <t>Юлсубинское</t>
  </si>
  <si>
    <t>92650496</t>
  </si>
  <si>
    <t>поселок городского типа Рыбная Слобода</t>
  </si>
  <si>
    <t>92650151</t>
  </si>
  <si>
    <t>Сабинский муниципальный район</t>
  </si>
  <si>
    <t>92652000</t>
  </si>
  <si>
    <t>Арташское</t>
  </si>
  <si>
    <t>92652404</t>
  </si>
  <si>
    <t>Большекибячинское</t>
  </si>
  <si>
    <t>92652409</t>
  </si>
  <si>
    <t>Большеныртинское</t>
  </si>
  <si>
    <t>92652417</t>
  </si>
  <si>
    <t>Большешинарское</t>
  </si>
  <si>
    <t>92652423</t>
  </si>
  <si>
    <t>Верхнесиметское</t>
  </si>
  <si>
    <t>92652431</t>
  </si>
  <si>
    <t>Евлаштауское</t>
  </si>
  <si>
    <t>92652432</t>
  </si>
  <si>
    <t>Изминское</t>
  </si>
  <si>
    <t>92652434</t>
  </si>
  <si>
    <t>Иштуганское</t>
  </si>
  <si>
    <t>92652436</t>
  </si>
  <si>
    <t>Кильдебякское</t>
  </si>
  <si>
    <t>92652442</t>
  </si>
  <si>
    <t>Корсабашское</t>
  </si>
  <si>
    <t>92652430</t>
  </si>
  <si>
    <t>Мешинское</t>
  </si>
  <si>
    <t>92652452</t>
  </si>
  <si>
    <t>Мичанское</t>
  </si>
  <si>
    <t>92652454</t>
  </si>
  <si>
    <t>Нижнешитцинское</t>
  </si>
  <si>
    <t>92652450</t>
  </si>
  <si>
    <t>Сатышевское</t>
  </si>
  <si>
    <t>92652462</t>
  </si>
  <si>
    <t>Староикшурминское</t>
  </si>
  <si>
    <t>92652473</t>
  </si>
  <si>
    <t>Тимершикское</t>
  </si>
  <si>
    <t>92652481</t>
  </si>
  <si>
    <t>Шеморданское</t>
  </si>
  <si>
    <t>92652494</t>
  </si>
  <si>
    <t>Шикшинское</t>
  </si>
  <si>
    <t>92652495</t>
  </si>
  <si>
    <t>Юлбатское</t>
  </si>
  <si>
    <t>92652498</t>
  </si>
  <si>
    <t>поселок городского типа Богатые Сабы</t>
  </si>
  <si>
    <t>92652151</t>
  </si>
  <si>
    <t>Сармановский муниципальный район</t>
  </si>
  <si>
    <t>92653000</t>
  </si>
  <si>
    <t>Азалаковское</t>
  </si>
  <si>
    <t>92653404</t>
  </si>
  <si>
    <t>92653408</t>
  </si>
  <si>
    <t>92653409</t>
  </si>
  <si>
    <t>Большенуркеевское</t>
  </si>
  <si>
    <t>92653412</t>
  </si>
  <si>
    <t>Верхне-Чершилинское</t>
  </si>
  <si>
    <t>92653415</t>
  </si>
  <si>
    <t>Иляксазское</t>
  </si>
  <si>
    <t>92653420</t>
  </si>
  <si>
    <t>Кавзияковское</t>
  </si>
  <si>
    <t>92653424</t>
  </si>
  <si>
    <t>Карашай-Сакловское</t>
  </si>
  <si>
    <t>92653428</t>
  </si>
  <si>
    <t>Лешев-Тамакское</t>
  </si>
  <si>
    <t>92653432</t>
  </si>
  <si>
    <t>Лякинское</t>
  </si>
  <si>
    <t>92653436</t>
  </si>
  <si>
    <t>Муртыш-Тамакское</t>
  </si>
  <si>
    <t>92653440</t>
  </si>
  <si>
    <t>Новоимянское</t>
  </si>
  <si>
    <t>92653444</t>
  </si>
  <si>
    <t>Петровско-Заводское</t>
  </si>
  <si>
    <t>92653448</t>
  </si>
  <si>
    <t>Рангазарское</t>
  </si>
  <si>
    <t>92653452</t>
  </si>
  <si>
    <t>Саклов-Башское</t>
  </si>
  <si>
    <t>92653456</t>
  </si>
  <si>
    <t>Сармановское</t>
  </si>
  <si>
    <t>92653460</t>
  </si>
  <si>
    <t>Старо-Имянское</t>
  </si>
  <si>
    <t>92653470</t>
  </si>
  <si>
    <t>Старокаширское</t>
  </si>
  <si>
    <t>92653468</t>
  </si>
  <si>
    <t>Старомензелябашское</t>
  </si>
  <si>
    <t>92653472</t>
  </si>
  <si>
    <t>Чукмарлинское</t>
  </si>
  <si>
    <t>92653480</t>
  </si>
  <si>
    <t>Шарлиареминское</t>
  </si>
  <si>
    <t>92653482</t>
  </si>
  <si>
    <t>Янурусовское</t>
  </si>
  <si>
    <t>92653484</t>
  </si>
  <si>
    <t>поселок городского типа Джалиль</t>
  </si>
  <si>
    <t>92653155</t>
  </si>
  <si>
    <t>Спасский муниципальный район</t>
  </si>
  <si>
    <t>92632000</t>
  </si>
  <si>
    <t>Аграмаковское</t>
  </si>
  <si>
    <t>92632405</t>
  </si>
  <si>
    <t>Антоновское</t>
  </si>
  <si>
    <t>92632410</t>
  </si>
  <si>
    <t>Бураковское</t>
  </si>
  <si>
    <t>92632415</t>
  </si>
  <si>
    <t>Город Болгар</t>
  </si>
  <si>
    <t>92632101</t>
  </si>
  <si>
    <t>Измерское</t>
  </si>
  <si>
    <t>92632420</t>
  </si>
  <si>
    <t>Иске-Рязапское</t>
  </si>
  <si>
    <t>92632425</t>
  </si>
  <si>
    <t>Кимовское</t>
  </si>
  <si>
    <t>92632430</t>
  </si>
  <si>
    <t>Краснослободское</t>
  </si>
  <si>
    <t>92632435</t>
  </si>
  <si>
    <t>Кузнечихинское</t>
  </si>
  <si>
    <t>92632440</t>
  </si>
  <si>
    <t>92632445</t>
  </si>
  <si>
    <t>92632450</t>
  </si>
  <si>
    <t>92632460</t>
  </si>
  <si>
    <t>Приволжское</t>
  </si>
  <si>
    <t>92632462</t>
  </si>
  <si>
    <t>Среднеюрткульское</t>
  </si>
  <si>
    <t>92632465</t>
  </si>
  <si>
    <t>Трехозерское</t>
  </si>
  <si>
    <t>92632470</t>
  </si>
  <si>
    <t>Чэчэклинское</t>
  </si>
  <si>
    <t>92632455</t>
  </si>
  <si>
    <t>Ямбухтинское</t>
  </si>
  <si>
    <t>92632475</t>
  </si>
  <si>
    <t>Тетюшский муниципальный район</t>
  </si>
  <si>
    <t>92655000</t>
  </si>
  <si>
    <t>Алабердинское</t>
  </si>
  <si>
    <t>92655403</t>
  </si>
  <si>
    <t>Байрашевское</t>
  </si>
  <si>
    <t>92655408</t>
  </si>
  <si>
    <t>92655412</t>
  </si>
  <si>
    <t>Беденьгинское</t>
  </si>
  <si>
    <t>92655416</t>
  </si>
  <si>
    <t>Бессоновское</t>
  </si>
  <si>
    <t>92655417</t>
  </si>
  <si>
    <t>Большеатрясское</t>
  </si>
  <si>
    <t>92655420</t>
  </si>
  <si>
    <t>Большетарханское</t>
  </si>
  <si>
    <t>92655424</t>
  </si>
  <si>
    <t>Большетурминское</t>
  </si>
  <si>
    <t>92655428</t>
  </si>
  <si>
    <t>Большешемякинское</t>
  </si>
  <si>
    <t>92655432</t>
  </si>
  <si>
    <t>Город Тетюши</t>
  </si>
  <si>
    <t>92655101</t>
  </si>
  <si>
    <t>Жуковское</t>
  </si>
  <si>
    <t>92655436</t>
  </si>
  <si>
    <t>Кильдюшевское</t>
  </si>
  <si>
    <t>92655438</t>
  </si>
  <si>
    <t>Киртелинское</t>
  </si>
  <si>
    <t>92655440</t>
  </si>
  <si>
    <t>Кляшевское</t>
  </si>
  <si>
    <t>92655444</t>
  </si>
  <si>
    <t>Кошки-Новотимбаевское</t>
  </si>
  <si>
    <t>92655448</t>
  </si>
  <si>
    <t>Льяшевское</t>
  </si>
  <si>
    <t>92655456</t>
  </si>
  <si>
    <t>Монастырское</t>
  </si>
  <si>
    <t>92655464</t>
  </si>
  <si>
    <t>92655468</t>
  </si>
  <si>
    <t>Сюндюковское</t>
  </si>
  <si>
    <t>92655476</t>
  </si>
  <si>
    <t>Урюмское</t>
  </si>
  <si>
    <t>92655480</t>
  </si>
  <si>
    <t>92655484</t>
  </si>
  <si>
    <t>Тукаевский муниципальный район</t>
  </si>
  <si>
    <t>92657000</t>
  </si>
  <si>
    <t>Азьмушкинское</t>
  </si>
  <si>
    <t>92657405</t>
  </si>
  <si>
    <t>Бетькинское</t>
  </si>
  <si>
    <t>92657410</t>
  </si>
  <si>
    <t>Биклянское</t>
  </si>
  <si>
    <t>92657415</t>
  </si>
  <si>
    <t>Биюрганское</t>
  </si>
  <si>
    <t>92657426</t>
  </si>
  <si>
    <t>Бурдинское</t>
  </si>
  <si>
    <t>92657425</t>
  </si>
  <si>
    <t>Иштеряковское</t>
  </si>
  <si>
    <t>92657428</t>
  </si>
  <si>
    <t>Калмашское</t>
  </si>
  <si>
    <t>92657430</t>
  </si>
  <si>
    <t>Калмиинское</t>
  </si>
  <si>
    <t>92657431</t>
  </si>
  <si>
    <t>Князевское</t>
  </si>
  <si>
    <t>92657435</t>
  </si>
  <si>
    <t>Комсомольское</t>
  </si>
  <si>
    <t>92657437</t>
  </si>
  <si>
    <t>Круглопольское</t>
  </si>
  <si>
    <t>92657433</t>
  </si>
  <si>
    <t>Кузкеевское</t>
  </si>
  <si>
    <t>92657438</t>
  </si>
  <si>
    <t>Малошильнинское</t>
  </si>
  <si>
    <t>92657439</t>
  </si>
  <si>
    <t>Мелекесское</t>
  </si>
  <si>
    <t>92657440</t>
  </si>
  <si>
    <t>Мусабай-Заводское</t>
  </si>
  <si>
    <t>92657445</t>
  </si>
  <si>
    <t>Нижнесуыксинское</t>
  </si>
  <si>
    <t>92657450</t>
  </si>
  <si>
    <t>92657455</t>
  </si>
  <si>
    <t>Семекеевское</t>
  </si>
  <si>
    <t>92657465</t>
  </si>
  <si>
    <t>Староабдуловское</t>
  </si>
  <si>
    <t>92657469</t>
  </si>
  <si>
    <t>Стародрюшское</t>
  </si>
  <si>
    <t>92657471</t>
  </si>
  <si>
    <t>Тлянче-Тамакское</t>
  </si>
  <si>
    <t>92657474</t>
  </si>
  <si>
    <t>Шильнебашское</t>
  </si>
  <si>
    <t>92657483</t>
  </si>
  <si>
    <t>Яна-Булякское</t>
  </si>
  <si>
    <t>92657492</t>
  </si>
  <si>
    <t>Тюлячинский муниципальный район</t>
  </si>
  <si>
    <t>92656000</t>
  </si>
  <si>
    <t>Абдинское</t>
  </si>
  <si>
    <t>92656403</t>
  </si>
  <si>
    <t>Айдаровское</t>
  </si>
  <si>
    <t>92656404</t>
  </si>
  <si>
    <t>Аланское</t>
  </si>
  <si>
    <t>92656405</t>
  </si>
  <si>
    <t>Баландышское</t>
  </si>
  <si>
    <t>92656410</t>
  </si>
  <si>
    <t>Большеметескинское</t>
  </si>
  <si>
    <t>92656413</t>
  </si>
  <si>
    <t>Большемешское</t>
  </si>
  <si>
    <t>92656415</t>
  </si>
  <si>
    <t>Большенырсинское</t>
  </si>
  <si>
    <t>92656418</t>
  </si>
  <si>
    <t>Верхнекибякозинское</t>
  </si>
  <si>
    <t>92656425</t>
  </si>
  <si>
    <t>Малокибякозинское</t>
  </si>
  <si>
    <t>92656435</t>
  </si>
  <si>
    <t>Старозюринское</t>
  </si>
  <si>
    <t>92656440</t>
  </si>
  <si>
    <t>Тюлячинское</t>
  </si>
  <si>
    <t>92656445</t>
  </si>
  <si>
    <t>Узякское</t>
  </si>
  <si>
    <t>92656450</t>
  </si>
  <si>
    <t>Шадкинское</t>
  </si>
  <si>
    <t>92656455</t>
  </si>
  <si>
    <t>Черемшанский муниципальный район</t>
  </si>
  <si>
    <t>92658000</t>
  </si>
  <si>
    <t>Беркет-Ключевское</t>
  </si>
  <si>
    <t>92658405</t>
  </si>
  <si>
    <t>Верхнекаменское</t>
  </si>
  <si>
    <t>92658410</t>
  </si>
  <si>
    <t>Ивашкинское</t>
  </si>
  <si>
    <t>92658415</t>
  </si>
  <si>
    <t>Карамышевское</t>
  </si>
  <si>
    <t>92658420</t>
  </si>
  <si>
    <t>Кутеминское</t>
  </si>
  <si>
    <t>92658422</t>
  </si>
  <si>
    <t>Лашманское</t>
  </si>
  <si>
    <t>92658430</t>
  </si>
  <si>
    <t>Мордовско-Афонькинское</t>
  </si>
  <si>
    <t>92658435</t>
  </si>
  <si>
    <t>Нижнекаменское</t>
  </si>
  <si>
    <t>92658438</t>
  </si>
  <si>
    <t>Нижнекармалкинское</t>
  </si>
  <si>
    <t>92658440</t>
  </si>
  <si>
    <t>92658445</t>
  </si>
  <si>
    <t>Новокадеевское</t>
  </si>
  <si>
    <t>92658450</t>
  </si>
  <si>
    <t>Старокадеевское</t>
  </si>
  <si>
    <t>92658455</t>
  </si>
  <si>
    <t>Старокутушское</t>
  </si>
  <si>
    <t>92658425</t>
  </si>
  <si>
    <t>Староутямышское</t>
  </si>
  <si>
    <t>92658460</t>
  </si>
  <si>
    <t>Туйметкинское</t>
  </si>
  <si>
    <t>92658462</t>
  </si>
  <si>
    <t>Ульяновское</t>
  </si>
  <si>
    <t>92658465</t>
  </si>
  <si>
    <t>92658470</t>
  </si>
  <si>
    <t>Шешминское</t>
  </si>
  <si>
    <t>92658475</t>
  </si>
  <si>
    <t>Чистопольский муниципальный район</t>
  </si>
  <si>
    <t>92659000</t>
  </si>
  <si>
    <t>Адельшинское</t>
  </si>
  <si>
    <t>92659403</t>
  </si>
  <si>
    <t>Большетолкишское</t>
  </si>
  <si>
    <t>92659409</t>
  </si>
  <si>
    <t>Булдырское</t>
  </si>
  <si>
    <t>92659412</t>
  </si>
  <si>
    <t>Верхнекондратинское</t>
  </si>
  <si>
    <t>92659414</t>
  </si>
  <si>
    <t>Город Чистополь</t>
  </si>
  <si>
    <t>92659101</t>
  </si>
  <si>
    <t>Данауровское</t>
  </si>
  <si>
    <t>92659418</t>
  </si>
  <si>
    <t>Исляйкинское</t>
  </si>
  <si>
    <t>92659423</t>
  </si>
  <si>
    <t>Каргалинское</t>
  </si>
  <si>
    <t>92659430</t>
  </si>
  <si>
    <t>Кубасское</t>
  </si>
  <si>
    <t>92659438</t>
  </si>
  <si>
    <t>Кутлушкинское</t>
  </si>
  <si>
    <t>92659441</t>
  </si>
  <si>
    <t>Малотолкишское</t>
  </si>
  <si>
    <t>92659447</t>
  </si>
  <si>
    <t>Муслюмкинское</t>
  </si>
  <si>
    <t>92659450</t>
  </si>
  <si>
    <t>Нарат-Елгинское</t>
  </si>
  <si>
    <t>92659453</t>
  </si>
  <si>
    <t>Нижнекондратинское</t>
  </si>
  <si>
    <t>92659455</t>
  </si>
  <si>
    <t>Совхозно-Галактионовское</t>
  </si>
  <si>
    <t>92659462</t>
  </si>
  <si>
    <t>Староромашкинское</t>
  </si>
  <si>
    <t>92659468</t>
  </si>
  <si>
    <t>Татарско-Баганинское</t>
  </si>
  <si>
    <t>92659471</t>
  </si>
  <si>
    <t>Татарско-Елтанское</t>
  </si>
  <si>
    <t>92659474</t>
  </si>
  <si>
    <t>Татарско-Сарсазское</t>
  </si>
  <si>
    <t>92659475</t>
  </si>
  <si>
    <t>Татарско-Толкишское</t>
  </si>
  <si>
    <t>92659477</t>
  </si>
  <si>
    <t>Четырчинское</t>
  </si>
  <si>
    <t>92659486</t>
  </si>
  <si>
    <t>Чистопольско-Высельское</t>
  </si>
  <si>
    <t>92659492</t>
  </si>
  <si>
    <t>Чистопольское</t>
  </si>
  <si>
    <t>92659489</t>
  </si>
  <si>
    <t>Чувашско-Елтанское</t>
  </si>
  <si>
    <t>92659495</t>
  </si>
  <si>
    <t>Ютазинский муниципальный район</t>
  </si>
  <si>
    <t>92654000</t>
  </si>
  <si>
    <t>Абсалямовское</t>
  </si>
  <si>
    <t>92654401</t>
  </si>
  <si>
    <t>92654402</t>
  </si>
  <si>
    <t>Байряки-Тамакское</t>
  </si>
  <si>
    <t>92654408</t>
  </si>
  <si>
    <t>Байрякинское</t>
  </si>
  <si>
    <t>92654405</t>
  </si>
  <si>
    <t>Дым-Тамакское</t>
  </si>
  <si>
    <t>92654412</t>
  </si>
  <si>
    <t>Каракашлинское</t>
  </si>
  <si>
    <t>92654420</t>
  </si>
  <si>
    <t>Старокаразерикское</t>
  </si>
  <si>
    <t>92654435</t>
  </si>
  <si>
    <t>Ташкичуйское</t>
  </si>
  <si>
    <t>92654440</t>
  </si>
  <si>
    <t>Уруссинское</t>
  </si>
  <si>
    <t>92654445</t>
  </si>
  <si>
    <t>Ютазинское</t>
  </si>
  <si>
    <t>92654455</t>
  </si>
  <si>
    <t>поселок городского типа Уруссу</t>
  </si>
  <si>
    <t>92654151</t>
  </si>
  <si>
    <t>МО_ОКТМО</t>
  </si>
  <si>
    <t>Елабужский муниципальный район, Город Елабуга (92626101);</t>
  </si>
  <si>
    <t>Потребители коттеджного поселка "Три медведя"</t>
  </si>
  <si>
    <t>Потребители Гостиничного комплекса "Алабуга Сити"</t>
  </si>
  <si>
    <t>Вид деятельности:_x000D_
  - Горячее водоснабжение_x000D_
_x000D_
Территория оказания услуг:_x000D_
  - без дифференциации_x000D_
_x000D_
Централизованная система горячего водоснабжения:_x000D_
  - Потребители коттеджного поселка "Три медведя"</t>
  </si>
  <si>
    <t>Вид деятельности:_x000D_
  - Горячее водоснабжение_x000D_
_x000D_
Территория оказания услуг:_x000D_
  - без дифференциации_x000D_
_x000D_
Централизованная система горячего водоснабжения:_x000D_
  - Потребители Гостиничного комплекса "Алабуга Сити"</t>
  </si>
  <si>
    <t>Город Елабуга (92626101)</t>
  </si>
  <si>
    <t>https://portal.eias.ru/Portal/DownloadPage.aspx?type=12&amp;guid=c2705823-16f4-48e1-9c39-188ceade8cc5</t>
  </si>
  <si>
    <t>https://portal.eias.ru/Portal/DownloadPage.aspx?type=12&amp;guid=875ec4a5-1787-4d50-9754-b83bed53ac89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</si>
</sst>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97">
    <font>
      <sz val="9"/>
      <color indexed="8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1"/>
      <color indexed="10"/>
      <name val="Tahoma"/>
      <family val="2"/>
      <charset val="204"/>
    </font>
    <font>
      <sz val="10"/>
      <name val="Times New Roman CYR"/>
      <charset val="204"/>
    </font>
    <font>
      <sz val="1"/>
      <color indexed="11"/>
      <name val="Tahoma"/>
      <family val="2"/>
      <charset val="204"/>
    </font>
    <font>
      <b/>
      <sz val="9"/>
      <color indexed="62"/>
      <name val="Tahoma"/>
      <family val="2"/>
      <charset val="204"/>
    </font>
    <font>
      <i/>
      <sz val="9"/>
      <color indexed="22"/>
      <name val="Tahoma"/>
      <family val="2"/>
      <charset val="204"/>
    </font>
    <font>
      <sz val="10"/>
      <name val="Arial"/>
      <family val="2"/>
      <charset val="204"/>
    </font>
    <font>
      <sz val="9"/>
      <color rgb="FF333399"/>
      <name val="Tahoma"/>
      <family val="2"/>
      <charset val="204"/>
    </font>
    <font>
      <sz val="15"/>
      <color theme="0"/>
      <name val="Tahoma"/>
      <family val="2"/>
      <charset val="204"/>
    </font>
    <font>
      <sz val="15"/>
      <name val="Tahoma"/>
      <family val="2"/>
      <charset val="204"/>
    </font>
    <font>
      <sz val="11"/>
      <color theme="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sz val="1"/>
      <color indexed="6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22"/>
      </right>
      <top/>
      <bottom/>
      <diagonal/>
    </border>
  </borders>
  <cellStyleXfs count="119">
    <xf numFmtId="49" fontId="0" fillId="0" borderId="0" applyBorder="0">
      <alignment vertical="top"/>
    </xf>
    <xf numFmtId="0" fontId="3" fillId="0" borderId="0"/>
    <xf numFmtId="165" fontId="3" fillId="0" borderId="0"/>
    <xf numFmtId="0" fontId="38" fillId="0" borderId="0"/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164" fontId="4" fillId="0" borderId="0" applyFont="0" applyFill="0" applyBorder="0" applyAlignment="0" applyProtection="0"/>
    <xf numFmtId="0" fontId="16" fillId="0" borderId="0" applyFill="0" applyBorder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9" fillId="2" borderId="1" applyNumberFormat="0" applyAlignment="0"/>
    <xf numFmtId="0" fontId="1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" fillId="0" borderId="0"/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49" fontId="37" fillId="3" borderId="2" applyNumberFormat="0">
      <alignment horizontal="center" vertical="center"/>
    </xf>
    <xf numFmtId="0" fontId="14" fillId="4" borderId="1" applyNumberForma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27" fillId="0" borderId="0" applyBorder="0">
      <alignment horizontal="center" vertical="center" wrapText="1"/>
    </xf>
    <xf numFmtId="0" fontId="8" fillId="0" borderId="3" applyBorder="0">
      <alignment horizontal="center" vertical="center" wrapText="1"/>
    </xf>
    <xf numFmtId="4" fontId="6" fillId="5" borderId="4" applyBorder="0">
      <alignment horizontal="right"/>
    </xf>
    <xf numFmtId="0" fontId="22" fillId="0" borderId="0"/>
    <xf numFmtId="0" fontId="52" fillId="0" borderId="0"/>
    <xf numFmtId="0" fontId="2" fillId="0" borderId="0"/>
    <xf numFmtId="0" fontId="36" fillId="6" borderId="0" applyNumberFormat="0" applyBorder="0" applyAlignment="0">
      <alignment horizontal="left" vertical="center"/>
    </xf>
    <xf numFmtId="49" fontId="6" fillId="0" borderId="0" applyBorder="0">
      <alignment vertical="top"/>
    </xf>
    <xf numFmtId="49" fontId="6" fillId="0" borderId="0" applyBorder="0">
      <alignment vertical="top"/>
    </xf>
    <xf numFmtId="49" fontId="6" fillId="6" borderId="0" applyBorder="0">
      <alignment vertical="top"/>
    </xf>
    <xf numFmtId="49" fontId="36" fillId="0" borderId="0" applyBorder="0">
      <alignment vertical="top"/>
    </xf>
    <xf numFmtId="49" fontId="6" fillId="0" borderId="0" applyBorder="0">
      <alignment vertical="top"/>
    </xf>
    <xf numFmtId="0" fontId="22" fillId="0" borderId="0"/>
    <xf numFmtId="49" fontId="6" fillId="0" borderId="0" applyBorder="0">
      <alignment vertical="top"/>
    </xf>
    <xf numFmtId="0" fontId="22" fillId="0" borderId="0"/>
    <xf numFmtId="0" fontId="22" fillId="0" borderId="0"/>
    <xf numFmtId="0" fontId="2" fillId="0" borderId="0"/>
    <xf numFmtId="49" fontId="6" fillId="0" borderId="0" applyBorder="0">
      <alignment vertical="top"/>
    </xf>
    <xf numFmtId="0" fontId="2" fillId="0" borderId="0"/>
    <xf numFmtId="0" fontId="6" fillId="0" borderId="0">
      <alignment horizontal="left" vertical="center"/>
    </xf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62" fillId="0" borderId="0" applyNumberFormat="0" applyFill="0" applyBorder="0" applyAlignment="0" applyProtection="0"/>
    <xf numFmtId="0" fontId="63" fillId="0" borderId="44" applyNumberFormat="0" applyFill="0" applyAlignment="0" applyProtection="0"/>
    <xf numFmtId="0" fontId="64" fillId="0" borderId="45" applyNumberFormat="0" applyFill="0" applyAlignment="0" applyProtection="0"/>
    <xf numFmtId="0" fontId="65" fillId="0" borderId="46" applyNumberFormat="0" applyFill="0" applyAlignment="0" applyProtection="0"/>
    <xf numFmtId="0" fontId="65" fillId="0" borderId="0" applyNumberFormat="0" applyFill="0" applyBorder="0" applyAlignment="0" applyProtection="0"/>
    <xf numFmtId="0" fontId="66" fillId="16" borderId="0" applyNumberFormat="0" applyBorder="0" applyAlignment="0" applyProtection="0"/>
    <xf numFmtId="0" fontId="67" fillId="17" borderId="0" applyNumberFormat="0" applyBorder="0" applyAlignment="0" applyProtection="0"/>
    <xf numFmtId="0" fontId="68" fillId="18" borderId="0" applyNumberFormat="0" applyBorder="0" applyAlignment="0" applyProtection="0"/>
    <xf numFmtId="0" fontId="69" fillId="19" borderId="47" applyNumberFormat="0" applyAlignment="0" applyProtection="0"/>
    <xf numFmtId="0" fontId="70" fillId="19" borderId="48" applyNumberFormat="0" applyAlignment="0" applyProtection="0"/>
    <xf numFmtId="0" fontId="71" fillId="0" borderId="49" applyNumberFormat="0" applyFill="0" applyAlignment="0" applyProtection="0"/>
    <xf numFmtId="0" fontId="72" fillId="20" borderId="50" applyNumberFormat="0" applyAlignment="0" applyProtection="0"/>
    <xf numFmtId="0" fontId="73" fillId="0" borderId="0" applyNumberFormat="0" applyFill="0" applyBorder="0" applyAlignment="0" applyProtection="0"/>
    <xf numFmtId="0" fontId="33" fillId="21" borderId="51" applyNumberFormat="0" applyFont="0" applyAlignment="0" applyProtection="0"/>
    <xf numFmtId="0" fontId="74" fillId="0" borderId="0" applyNumberFormat="0" applyFill="0" applyBorder="0" applyAlignment="0" applyProtection="0"/>
    <xf numFmtId="0" fontId="75" fillId="0" borderId="52" applyNumberFormat="0" applyFill="0" applyAlignment="0" applyProtection="0"/>
    <xf numFmtId="0" fontId="53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32" borderId="0" applyNumberFormat="0" applyBorder="0" applyAlignment="0" applyProtection="0"/>
    <xf numFmtId="0" fontId="53" fillId="33" borderId="0" applyNumberFormat="0" applyBorder="0" applyAlignment="0" applyProtection="0"/>
    <xf numFmtId="0" fontId="53" fillId="34" borderId="0" applyNumberFormat="0" applyBorder="0" applyAlignment="0" applyProtection="0"/>
    <xf numFmtId="0" fontId="55" fillId="35" borderId="0" applyNumberFormat="0" applyBorder="0" applyAlignment="0" applyProtection="0"/>
    <xf numFmtId="0" fontId="55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55" fillId="39" borderId="0" applyNumberFormat="0" applyBorder="0" applyAlignment="0" applyProtection="0"/>
    <xf numFmtId="0" fontId="55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5" fillId="43" borderId="0" applyNumberFormat="0" applyBorder="0" applyAlignment="0" applyProtection="0"/>
    <xf numFmtId="0" fontId="55" fillId="44" borderId="0" applyNumberFormat="0" applyBorder="0" applyAlignment="0" applyProtection="0"/>
    <xf numFmtId="0" fontId="53" fillId="45" borderId="0" applyNumberFormat="0" applyBorder="0" applyAlignment="0" applyProtection="0"/>
    <xf numFmtId="167" fontId="6" fillId="5" borderId="0">
      <protection locked="0"/>
    </xf>
    <xf numFmtId="168" fontId="6" fillId="5" borderId="0">
      <protection locked="0"/>
    </xf>
    <xf numFmtId="169" fontId="6" fillId="5" borderId="0">
      <protection locked="0"/>
    </xf>
    <xf numFmtId="49" fontId="6" fillId="0" borderId="0" applyBorder="0">
      <alignment vertical="top"/>
    </xf>
    <xf numFmtId="49" fontId="33" fillId="46" borderId="0" applyBorder="0">
      <alignment vertical="top"/>
    </xf>
    <xf numFmtId="49" fontId="36" fillId="0" borderId="0" applyBorder="0">
      <alignment vertical="top"/>
    </xf>
    <xf numFmtId="43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2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9" fillId="0" borderId="1" applyNumberFormat="0" applyAlignment="0"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86" fillId="0" borderId="0"/>
    <xf numFmtId="49" fontId="36" fillId="0" borderId="0" applyBorder="0">
      <alignment vertical="top"/>
    </xf>
    <xf numFmtId="0" fontId="90" fillId="0" borderId="0"/>
    <xf numFmtId="49" fontId="33" fillId="46" borderId="0" applyBorder="0">
      <alignment vertical="top"/>
    </xf>
    <xf numFmtId="49" fontId="36" fillId="0" borderId="0" applyBorder="0">
      <alignment vertical="top"/>
    </xf>
    <xf numFmtId="49" fontId="33" fillId="46" borderId="0" applyBorder="0">
      <alignment vertical="top"/>
    </xf>
    <xf numFmtId="49" fontId="33" fillId="46" borderId="0" applyBorder="0">
      <alignment vertical="top"/>
    </xf>
  </cellStyleXfs>
  <cellXfs count="793">
    <xf numFmtId="49" fontId="0" fillId="0" borderId="0" xfId="0">
      <alignment vertical="top"/>
    </xf>
    <xf numFmtId="49" fontId="40" fillId="10" borderId="13" xfId="100" applyFont="1" applyFill="1" applyBorder="1" applyAlignment="1" applyProtection="1">
      <alignment horizontal="right" vertical="center"/>
    </xf>
    <xf numFmtId="0" fontId="6" fillId="0" borderId="15" xfId="53" applyFont="1" applyFill="1" applyBorder="1" applyAlignment="1" applyProtection="1">
      <alignment horizontal="left" vertical="center" wrapText="1" indent="1"/>
    </xf>
    <xf numFmtId="169" fontId="6" fillId="9" borderId="5" xfId="53" applyNumberFormat="1" applyFont="1" applyFill="1" applyBorder="1" applyAlignment="1" applyProtection="1">
      <alignment horizontal="right" vertical="center" wrapText="1"/>
      <protection locked="0"/>
    </xf>
    <xf numFmtId="14" fontId="6" fillId="0" borderId="0" xfId="53" applyNumberFormat="1" applyFont="1" applyFill="1" applyBorder="1" applyAlignment="1" applyProtection="1">
      <alignment horizontal="center" vertical="center" wrapText="1"/>
    </xf>
    <xf numFmtId="4" fontId="6" fillId="5" borderId="43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53" applyFont="1" applyFill="1" applyBorder="1" applyAlignment="1" applyProtection="1">
      <alignment horizontal="left" vertical="center" wrapText="1" indent="2"/>
    </xf>
    <xf numFmtId="0" fontId="6" fillId="0" borderId="5" xfId="53" applyFont="1" applyFill="1" applyBorder="1" applyAlignment="1" applyProtection="1">
      <alignment horizontal="left" vertical="center" wrapText="1" indent="1"/>
    </xf>
    <xf numFmtId="4" fontId="6" fillId="7" borderId="5" xfId="53" applyNumberFormat="1" applyFont="1" applyFill="1" applyBorder="1" applyAlignment="1" applyProtection="1">
      <alignment horizontal="right" vertical="center" wrapText="1"/>
    </xf>
    <xf numFmtId="49" fontId="8" fillId="0" borderId="0" xfId="100" applyFont="1" applyFill="1" applyBorder="1" applyAlignment="1" applyProtection="1">
      <alignment horizontal="center" vertical="center"/>
    </xf>
    <xf numFmtId="49" fontId="6" fillId="0" borderId="54" xfId="53" applyNumberFormat="1" applyFont="1" applyFill="1" applyBorder="1" applyAlignment="1" applyProtection="1">
      <alignment horizontal="center" vertical="center" wrapText="1"/>
    </xf>
    <xf numFmtId="49" fontId="28" fillId="0" borderId="55" xfId="32" applyNumberFormat="1" applyFont="1" applyFill="1" applyBorder="1" applyAlignment="1" applyProtection="1">
      <alignment horizontal="center" vertical="center" wrapText="1"/>
    </xf>
    <xf numFmtId="0" fontId="19" fillId="0" borderId="0" xfId="55" applyFont="1" applyFill="1" applyBorder="1" applyAlignment="1" applyProtection="1">
      <alignment vertical="center" wrapText="1"/>
    </xf>
    <xf numFmtId="0" fontId="19" fillId="0" borderId="0" xfId="55" applyFont="1" applyBorder="1" applyAlignment="1">
      <alignment vertical="center" wrapText="1"/>
    </xf>
    <xf numFmtId="0" fontId="11" fillId="0" borderId="0" xfId="53" applyFont="1" applyFill="1" applyBorder="1" applyAlignment="1" applyProtection="1">
      <alignment vertical="center" wrapText="1"/>
    </xf>
    <xf numFmtId="49" fontId="53" fillId="0" borderId="0" xfId="53" applyNumberFormat="1" applyFont="1" applyFill="1" applyAlignment="1" applyProtection="1">
      <alignment horizontal="center" vertical="center" wrapText="1"/>
    </xf>
    <xf numFmtId="49" fontId="6" fillId="7" borderId="4" xfId="0" applyFont="1" applyFill="1" applyBorder="1" applyAlignment="1" applyProtection="1">
      <alignment horizontal="center" vertical="top"/>
    </xf>
    <xf numFmtId="49" fontId="6" fillId="0" borderId="0" xfId="48" applyFont="1" applyAlignment="1" applyProtection="1">
      <alignment vertical="center" wrapText="1"/>
    </xf>
    <xf numFmtId="49" fontId="11" fillId="0" borderId="0" xfId="48" applyFont="1" applyAlignment="1" applyProtection="1">
      <alignment vertical="center"/>
    </xf>
    <xf numFmtId="0" fontId="11" fillId="0" borderId="0" xfId="47" applyFont="1" applyAlignment="1" applyProtection="1">
      <alignment horizontal="center" vertical="center" wrapText="1"/>
    </xf>
    <xf numFmtId="0" fontId="6" fillId="0" borderId="0" xfId="47" applyFont="1" applyAlignment="1" applyProtection="1">
      <alignment vertical="center" wrapText="1"/>
    </xf>
    <xf numFmtId="0" fontId="6" fillId="0" borderId="0" xfId="47" applyFont="1" applyAlignment="1" applyProtection="1">
      <alignment horizontal="left" vertical="center" wrapText="1"/>
    </xf>
    <xf numFmtId="0" fontId="6" fillId="0" borderId="0" xfId="47" applyFont="1" applyProtection="1"/>
    <xf numFmtId="49" fontId="6" fillId="0" borderId="0" xfId="42" applyFont="1" applyProtection="1">
      <alignment vertical="top"/>
    </xf>
    <xf numFmtId="49" fontId="6" fillId="0" borderId="0" xfId="42" applyProtection="1">
      <alignment vertical="top"/>
    </xf>
    <xf numFmtId="0" fontId="11" fillId="0" borderId="0" xfId="50" applyNumberFormat="1" applyFont="1" applyFill="1" applyAlignment="1" applyProtection="1">
      <alignment vertical="center" wrapText="1"/>
    </xf>
    <xf numFmtId="0" fontId="11" fillId="0" borderId="0" xfId="50" applyFont="1" applyFill="1" applyAlignment="1" applyProtection="1">
      <alignment horizontal="left" vertical="center" wrapText="1"/>
    </xf>
    <xf numFmtId="0" fontId="11" fillId="0" borderId="0" xfId="50" applyFont="1" applyFill="1" applyAlignment="1" applyProtection="1">
      <alignment vertical="center" wrapText="1"/>
    </xf>
    <xf numFmtId="0" fontId="6" fillId="0" borderId="0" xfId="50" applyFont="1" applyAlignment="1" applyProtection="1">
      <alignment vertical="center" wrapText="1"/>
    </xf>
    <xf numFmtId="0" fontId="6" fillId="0" borderId="0" xfId="50" applyFont="1" applyFill="1" applyAlignment="1" applyProtection="1">
      <alignment vertical="center"/>
    </xf>
    <xf numFmtId="0" fontId="11" fillId="0" borderId="0" xfId="50" applyFont="1" applyFill="1" applyBorder="1" applyAlignment="1" applyProtection="1">
      <alignment vertical="center" wrapText="1"/>
    </xf>
    <xf numFmtId="49" fontId="11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6" fillId="0" borderId="0" xfId="53" applyFont="1" applyFill="1" applyAlignment="1" applyProtection="1">
      <alignment vertical="center" wrapText="1"/>
    </xf>
    <xf numFmtId="0" fontId="22" fillId="0" borderId="0" xfId="45" applyProtection="1"/>
    <xf numFmtId="0" fontId="6" fillId="0" borderId="0" xfId="49" applyFont="1" applyFill="1" applyBorder="1" applyAlignment="1" applyProtection="1">
      <alignment horizontal="left" vertical="center" wrapText="1" indent="1"/>
    </xf>
    <xf numFmtId="4" fontId="6" fillId="0" borderId="0" xfId="33" applyFont="1" applyFill="1" applyBorder="1" applyAlignment="1" applyProtection="1">
      <alignment horizontal="right" vertical="center" wrapText="1"/>
    </xf>
    <xf numFmtId="0" fontId="20" fillId="8" borderId="0" xfId="53" applyFont="1" applyFill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3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9" fillId="0" borderId="0" xfId="19" applyFont="1" applyFill="1" applyBorder="1" applyAlignment="1" applyProtection="1">
      <alignment horizontal="left" vertical="top" wrapText="1"/>
    </xf>
    <xf numFmtId="49" fontId="15" fillId="0" borderId="0" xfId="40" applyFont="1" applyFill="1" applyBorder="1" applyAlignment="1" applyProtection="1">
      <alignment vertical="top" wrapText="1"/>
    </xf>
    <xf numFmtId="0" fontId="19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1" fillId="0" borderId="0" xfId="53" applyFont="1" applyFill="1" applyAlignment="1" applyProtection="1">
      <alignment vertical="center" wrapText="1"/>
    </xf>
    <xf numFmtId="49" fontId="8" fillId="8" borderId="0" xfId="0" applyNumberFormat="1" applyFont="1" applyFill="1" applyAlignment="1" applyProtection="1">
      <alignment horizontal="center" vertical="center"/>
    </xf>
    <xf numFmtId="0" fontId="2" fillId="0" borderId="0" xfId="36"/>
    <xf numFmtId="0" fontId="6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8" fillId="0" borderId="0" xfId="53" applyFont="1" applyFill="1" applyAlignment="1" applyProtection="1">
      <alignment horizontal="center" vertical="center" wrapText="1"/>
    </xf>
    <xf numFmtId="0" fontId="28" fillId="0" borderId="0" xfId="47" applyFont="1" applyAlignment="1" applyProtection="1">
      <alignment horizontal="center" vertical="center"/>
    </xf>
    <xf numFmtId="0" fontId="32" fillId="0" borderId="0" xfId="53" applyFont="1" applyFill="1" applyBorder="1" applyAlignment="1" applyProtection="1">
      <alignment horizontal="center" vertical="center" wrapText="1"/>
    </xf>
    <xf numFmtId="0" fontId="19" fillId="0" borderId="0" xfId="19" applyFont="1" applyFill="1" applyBorder="1" applyAlignment="1" applyProtection="1">
      <alignment horizontal="left" vertical="top"/>
    </xf>
    <xf numFmtId="49" fontId="6" fillId="0" borderId="0" xfId="50" applyNumberFormat="1" applyFont="1" applyFill="1" applyBorder="1" applyAlignment="1" applyProtection="1">
      <alignment horizontal="center" vertical="center" wrapText="1"/>
    </xf>
    <xf numFmtId="0" fontId="32" fillId="0" borderId="0" xfId="47" applyFont="1" applyAlignment="1" applyProtection="1">
      <alignment horizontal="center" vertical="center"/>
    </xf>
    <xf numFmtId="49" fontId="20" fillId="8" borderId="0" xfId="53" applyNumberFormat="1" applyFont="1" applyFill="1" applyAlignment="1" applyProtection="1">
      <alignment horizontal="center" vertical="center" wrapText="1"/>
    </xf>
    <xf numFmtId="0" fontId="6" fillId="0" borderId="27" xfId="47" applyFont="1" applyFill="1" applyBorder="1" applyAlignment="1" applyProtection="1">
      <alignment horizontal="center" vertical="center" wrapText="1"/>
    </xf>
    <xf numFmtId="0" fontId="6" fillId="7" borderId="27" xfId="50" applyFont="1" applyFill="1" applyBorder="1" applyAlignment="1" applyProtection="1">
      <alignment horizontal="center" vertical="center"/>
    </xf>
    <xf numFmtId="49" fontId="6" fillId="7" borderId="27" xfId="50" applyNumberFormat="1" applyFont="1" applyFill="1" applyBorder="1" applyAlignment="1" applyProtection="1">
      <alignment horizontal="center" vertical="center" wrapText="1"/>
    </xf>
    <xf numFmtId="49" fontId="6" fillId="0" borderId="27" xfId="50" applyNumberFormat="1" applyFont="1" applyFill="1" applyBorder="1" applyAlignment="1" applyProtection="1">
      <alignment horizontal="center" vertical="center" wrapText="1"/>
    </xf>
    <xf numFmtId="0" fontId="6" fillId="0" borderId="27" xfId="32" applyFont="1" applyFill="1" applyBorder="1" applyAlignment="1" applyProtection="1">
      <alignment horizontal="center" vertical="center" wrapText="1"/>
    </xf>
    <xf numFmtId="0" fontId="6" fillId="0" borderId="27" xfId="53" applyFont="1" applyFill="1" applyBorder="1" applyAlignment="1" applyProtection="1">
      <alignment horizontal="center" vertical="center" wrapText="1"/>
    </xf>
    <xf numFmtId="49" fontId="6" fillId="0" borderId="27" xfId="47" applyNumberFormat="1" applyFont="1" applyFill="1" applyBorder="1" applyAlignment="1" applyProtection="1">
      <alignment horizontal="left" vertical="center" wrapText="1"/>
    </xf>
    <xf numFmtId="49" fontId="6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6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7" applyFont="1"/>
    <xf numFmtId="0" fontId="6" fillId="0" borderId="0" xfId="31" applyFont="1" applyFill="1" applyBorder="1" applyAlignment="1" applyProtection="1">
      <alignment vertical="center" wrapText="1"/>
    </xf>
    <xf numFmtId="49" fontId="6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8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3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3" fillId="0" borderId="0" xfId="0" applyNumberFormat="1" applyFont="1" applyFill="1" applyProtection="1">
      <alignment vertical="top"/>
    </xf>
    <xf numFmtId="49" fontId="6" fillId="0" borderId="0" xfId="51" applyNumberFormat="1" applyFont="1" applyFill="1" applyAlignment="1" applyProtection="1">
      <alignment vertical="center" wrapText="1"/>
    </xf>
    <xf numFmtId="0" fontId="6" fillId="0" borderId="0" xfId="5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20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8" fillId="0" borderId="0" xfId="53" applyFont="1" applyFill="1" applyBorder="1" applyAlignment="1" applyProtection="1">
      <alignment horizontal="center" vertical="center" wrapText="1"/>
    </xf>
    <xf numFmtId="0" fontId="6" fillId="0" borderId="0" xfId="53" applyFont="1" applyFill="1" applyBorder="1" applyAlignment="1" applyProtection="1">
      <alignment vertical="center" wrapText="1"/>
    </xf>
    <xf numFmtId="0" fontId="6" fillId="0" borderId="0" xfId="53" applyFont="1" applyFill="1" applyBorder="1" applyAlignment="1" applyProtection="1">
      <alignment horizontal="right" vertical="center" wrapText="1"/>
    </xf>
    <xf numFmtId="49" fontId="28" fillId="0" borderId="0" xfId="32" applyNumberFormat="1" applyFont="1" applyFill="1" applyBorder="1" applyAlignment="1" applyProtection="1">
      <alignment horizontal="center" vertical="center" wrapText="1"/>
    </xf>
    <xf numFmtId="49" fontId="11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2" fillId="0" borderId="0" xfId="47" applyFont="1" applyFill="1" applyAlignment="1" applyProtection="1">
      <alignment horizontal="center" vertical="center"/>
    </xf>
    <xf numFmtId="0" fontId="6" fillId="0" borderId="0" xfId="47" applyFont="1" applyFill="1" applyProtection="1"/>
    <xf numFmtId="0" fontId="32" fillId="0" borderId="0" xfId="47" applyFont="1" applyFill="1" applyBorder="1" applyAlignment="1" applyProtection="1">
      <alignment horizontal="center" vertical="center"/>
    </xf>
    <xf numFmtId="0" fontId="6" fillId="0" borderId="0" xfId="47" applyFont="1" applyFill="1" applyBorder="1" applyProtection="1"/>
    <xf numFmtId="0" fontId="6" fillId="0" borderId="27" xfId="47" applyFont="1" applyFill="1" applyBorder="1" applyAlignment="1" applyProtection="1">
      <alignment horizontal="center" vertical="center"/>
    </xf>
    <xf numFmtId="0" fontId="32" fillId="0" borderId="0" xfId="47" applyFont="1" applyFill="1" applyBorder="1" applyAlignment="1" applyProtection="1">
      <alignment horizontal="center" vertical="center" wrapText="1"/>
    </xf>
    <xf numFmtId="49" fontId="9" fillId="0" borderId="0" xfId="0" applyFont="1" applyFill="1" applyAlignment="1" applyProtection="1">
      <alignment horizontal="left" vertical="top" wrapText="1"/>
    </xf>
    <xf numFmtId="49" fontId="9" fillId="0" borderId="0" xfId="0" applyFont="1" applyFill="1" applyAlignment="1" applyProtection="1">
      <alignment vertical="top"/>
    </xf>
    <xf numFmtId="0" fontId="28" fillId="0" borderId="0" xfId="47" applyFont="1" applyFill="1" applyAlignment="1" applyProtection="1">
      <alignment horizontal="center" vertical="center"/>
    </xf>
    <xf numFmtId="0" fontId="28" fillId="0" borderId="0" xfId="47" applyFont="1" applyFill="1" applyBorder="1" applyAlignment="1" applyProtection="1">
      <alignment horizontal="center" vertical="center"/>
    </xf>
    <xf numFmtId="49" fontId="8" fillId="10" borderId="29" xfId="0" applyFont="1" applyFill="1" applyBorder="1" applyAlignment="1" applyProtection="1">
      <alignment horizontal="center" vertical="center"/>
    </xf>
    <xf numFmtId="49" fontId="40" fillId="10" borderId="30" xfId="0" applyFont="1" applyFill="1" applyBorder="1" applyAlignment="1" applyProtection="1">
      <alignment horizontal="left" vertical="center"/>
    </xf>
    <xf numFmtId="0" fontId="23" fillId="0" borderId="0" xfId="50" applyFont="1" applyFill="1" applyAlignment="1" applyProtection="1">
      <alignment vertical="center" wrapText="1"/>
    </xf>
    <xf numFmtId="0" fontId="6" fillId="0" borderId="0" xfId="50" applyFont="1" applyFill="1" applyAlignment="1" applyProtection="1">
      <alignment vertical="center" wrapText="1"/>
    </xf>
    <xf numFmtId="0" fontId="6" fillId="0" borderId="0" xfId="50" applyFont="1" applyFill="1" applyBorder="1" applyAlignment="1" applyProtection="1">
      <alignment vertical="center" wrapText="1"/>
    </xf>
    <xf numFmtId="0" fontId="6" fillId="0" borderId="0" xfId="50" applyFont="1" applyFill="1" applyBorder="1" applyAlignment="1" applyProtection="1">
      <alignment horizontal="right" vertical="center" wrapText="1" indent="1"/>
    </xf>
    <xf numFmtId="14" fontId="11" fillId="0" borderId="0" xfId="50" applyNumberFormat="1" applyFont="1" applyFill="1" applyBorder="1" applyAlignment="1" applyProtection="1">
      <alignment horizontal="center" vertical="center" wrapText="1"/>
    </xf>
    <xf numFmtId="0" fontId="11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3" fillId="0" borderId="0" xfId="50" applyFont="1" applyFill="1" applyAlignment="1" applyProtection="1">
      <alignment horizontal="center" vertical="center" wrapText="1"/>
    </xf>
    <xf numFmtId="0" fontId="6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6" fillId="0" borderId="0" xfId="50" applyNumberFormat="1" applyFont="1" applyFill="1" applyBorder="1" applyAlignment="1" applyProtection="1">
      <alignment horizontal="right" vertical="center" wrapText="1" indent="1"/>
    </xf>
    <xf numFmtId="0" fontId="11" fillId="0" borderId="0" xfId="50" applyFont="1" applyFill="1" applyAlignment="1" applyProtection="1">
      <alignment horizontal="center" vertical="center" wrapText="1"/>
    </xf>
    <xf numFmtId="0" fontId="53" fillId="0" borderId="0" xfId="50" applyFont="1" applyFill="1" applyAlignment="1" applyProtection="1">
      <alignment horizontal="center" vertical="center" wrapText="1"/>
    </xf>
    <xf numFmtId="0" fontId="6" fillId="0" borderId="0" xfId="50" applyFont="1" applyFill="1" applyAlignment="1" applyProtection="1">
      <alignment horizontal="center" vertical="center" wrapText="1"/>
    </xf>
    <xf numFmtId="0" fontId="6" fillId="0" borderId="0" xfId="50" applyFont="1" applyFill="1" applyAlignment="1" applyProtection="1">
      <alignment horizontal="right" vertical="center"/>
    </xf>
    <xf numFmtId="0" fontId="8" fillId="0" borderId="0" xfId="50" applyFont="1" applyFill="1" applyBorder="1" applyAlignment="1" applyProtection="1">
      <alignment vertical="center" wrapText="1"/>
    </xf>
    <xf numFmtId="0" fontId="25" fillId="0" borderId="0" xfId="50" applyFont="1" applyFill="1" applyBorder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alignment horizontal="center" vertical="center" wrapText="1"/>
    </xf>
    <xf numFmtId="14" fontId="6" fillId="0" borderId="0" xfId="50" applyNumberFormat="1" applyFont="1" applyFill="1" applyBorder="1" applyAlignment="1" applyProtection="1">
      <alignment horizontal="center" vertical="center" wrapText="1"/>
    </xf>
    <xf numFmtId="0" fontId="6" fillId="0" borderId="0" xfId="50" applyNumberFormat="1" applyFont="1" applyFill="1" applyBorder="1" applyAlignment="1" applyProtection="1">
      <alignment horizontal="center" vertical="center" wrapText="1"/>
    </xf>
    <xf numFmtId="0" fontId="32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4" fillId="0" borderId="32" xfId="40" applyFont="1" applyFill="1" applyBorder="1" applyAlignment="1" applyProtection="1">
      <alignment vertical="center" wrapText="1"/>
    </xf>
    <xf numFmtId="49" fontId="24" fillId="0" borderId="33" xfId="40" applyFont="1" applyFill="1" applyBorder="1" applyAlignment="1" applyProtection="1">
      <alignment vertical="center" wrapText="1"/>
    </xf>
    <xf numFmtId="49" fontId="24" fillId="0" borderId="33" xfId="40" applyFont="1" applyFill="1" applyBorder="1" applyAlignment="1" applyProtection="1">
      <alignment horizontal="center" vertical="center" wrapText="1"/>
    </xf>
    <xf numFmtId="49" fontId="12" fillId="0" borderId="0" xfId="29" applyNumberFormat="1" applyFont="1" applyFill="1" applyBorder="1" applyAlignment="1" applyProtection="1">
      <alignment wrapText="1"/>
    </xf>
    <xf numFmtId="49" fontId="12" fillId="0" borderId="0" xfId="29" applyNumberFormat="1" applyFont="1" applyFill="1" applyBorder="1" applyAlignment="1" applyProtection="1">
      <alignment horizontal="left" wrapText="1"/>
    </xf>
    <xf numFmtId="49" fontId="24" fillId="0" borderId="34" xfId="40" applyFont="1" applyFill="1" applyBorder="1" applyAlignment="1" applyProtection="1">
      <alignment vertical="center" wrapText="1"/>
    </xf>
    <xf numFmtId="49" fontId="53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5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5" fillId="0" borderId="0" xfId="40" applyFont="1" applyFill="1" applyBorder="1" applyAlignment="1" applyProtection="1">
      <alignment wrapText="1"/>
    </xf>
    <xf numFmtId="49" fontId="21" fillId="0" borderId="11" xfId="40" applyFont="1" applyFill="1" applyBorder="1" applyAlignment="1" applyProtection="1">
      <alignment horizontal="left" vertical="center" wrapText="1"/>
    </xf>
    <xf numFmtId="49" fontId="21" fillId="0" borderId="0" xfId="40" applyFont="1" applyFill="1" applyBorder="1" applyAlignment="1" applyProtection="1">
      <alignment horizontal="left" vertical="center" wrapText="1"/>
    </xf>
    <xf numFmtId="49" fontId="15" fillId="0" borderId="11" xfId="40" applyFont="1" applyFill="1" applyBorder="1" applyAlignment="1" applyProtection="1">
      <alignment wrapText="1"/>
    </xf>
    <xf numFmtId="0" fontId="15" fillId="0" borderId="0" xfId="46" applyFont="1" applyFill="1" applyBorder="1" applyAlignment="1" applyProtection="1">
      <alignment horizontal="right" vertical="top" wrapText="1"/>
    </xf>
    <xf numFmtId="49" fontId="15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1" fillId="0" borderId="41" xfId="40" applyFont="1" applyFill="1" applyBorder="1" applyAlignment="1" applyProtection="1">
      <alignment horizontal="left" vertical="center" wrapText="1"/>
    </xf>
    <xf numFmtId="49" fontId="21" fillId="0" borderId="42" xfId="40" applyFont="1" applyFill="1" applyBorder="1" applyAlignment="1" applyProtection="1">
      <alignment horizontal="left" vertical="center" wrapText="1"/>
    </xf>
    <xf numFmtId="49" fontId="33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3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3" fillId="7" borderId="6" xfId="37" applyNumberFormat="1" applyFont="1" applyFill="1" applyBorder="1" applyAlignment="1" applyProtection="1">
      <alignment horizontal="center" vertical="center" wrapText="1"/>
    </xf>
    <xf numFmtId="49" fontId="33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6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2" fillId="0" borderId="0" xfId="54"/>
    <xf numFmtId="49" fontId="6" fillId="0" borderId="0" xfId="38">
      <alignment vertical="top"/>
    </xf>
    <xf numFmtId="0" fontId="39" fillId="0" borderId="0" xfId="50" applyFont="1" applyFill="1" applyAlignment="1" applyProtection="1">
      <alignment vertical="top" wrapText="1"/>
    </xf>
    <xf numFmtId="0" fontId="39" fillId="0" borderId="0" xfId="50" applyFont="1" applyFill="1" applyAlignment="1" applyProtection="1">
      <alignment horizontal="right" vertical="top" wrapText="1"/>
    </xf>
    <xf numFmtId="0" fontId="53" fillId="0" borderId="0" xfId="50" applyFont="1" applyFill="1" applyBorder="1" applyAlignment="1" applyProtection="1">
      <alignment horizontal="right" vertical="center" wrapText="1" indent="1"/>
    </xf>
    <xf numFmtId="49" fontId="53" fillId="0" borderId="0" xfId="50" applyNumberFormat="1" applyFont="1" applyFill="1" applyBorder="1" applyAlignment="1" applyProtection="1">
      <alignment horizontal="center" vertical="center" wrapText="1"/>
    </xf>
    <xf numFmtId="0" fontId="32" fillId="0" borderId="0" xfId="53" applyFont="1" applyFill="1" applyAlignment="1" applyProtection="1">
      <alignment horizontal="center" vertical="center" wrapText="1"/>
    </xf>
    <xf numFmtId="0" fontId="31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6" fillId="0" borderId="0" xfId="33" applyFont="1" applyFill="1" applyBorder="1" applyAlignment="1" applyProtection="1">
      <alignment horizontal="center" vertical="center" wrapText="1"/>
    </xf>
    <xf numFmtId="0" fontId="44" fillId="0" borderId="0" xfId="53" applyFont="1" applyFill="1" applyAlignment="1" applyProtection="1">
      <alignment vertical="center" wrapText="1"/>
    </xf>
    <xf numFmtId="0" fontId="9" fillId="0" borderId="0" xfId="53" applyFont="1" applyFill="1" applyAlignment="1" applyProtection="1">
      <alignment vertical="center" wrapText="1"/>
    </xf>
    <xf numFmtId="0" fontId="45" fillId="0" borderId="0" xfId="53" applyFont="1" applyFill="1" applyAlignment="1" applyProtection="1">
      <alignment horizontal="center" vertical="center" wrapText="1"/>
    </xf>
    <xf numFmtId="0" fontId="53" fillId="0" borderId="0" xfId="39" applyNumberFormat="1" applyFont="1" applyAlignment="1">
      <alignment vertical="center"/>
    </xf>
    <xf numFmtId="0" fontId="6" fillId="0" borderId="0" xfId="43" applyFont="1" applyFill="1" applyBorder="1" applyAlignment="1" applyProtection="1">
      <alignment vertical="center" wrapText="1"/>
    </xf>
    <xf numFmtId="0" fontId="6" fillId="0" borderId="0" xfId="43" applyFont="1" applyFill="1" applyBorder="1" applyAlignment="1" applyProtection="1">
      <alignment horizontal="center" vertical="center" wrapText="1"/>
    </xf>
    <xf numFmtId="0" fontId="46" fillId="0" borderId="0" xfId="43" applyFont="1" applyFill="1" applyBorder="1" applyAlignment="1" applyProtection="1">
      <alignment horizontal="center" vertical="center" wrapText="1"/>
    </xf>
    <xf numFmtId="0" fontId="6" fillId="0" borderId="0" xfId="32" applyNumberFormat="1" applyFont="1" applyFill="1" applyBorder="1" applyAlignment="1" applyProtection="1">
      <alignment horizontal="center" vertical="center" wrapText="1"/>
    </xf>
    <xf numFmtId="0" fontId="6" fillId="0" borderId="0" xfId="39" applyNumberFormat="1" applyFill="1" applyAlignment="1" applyProtection="1">
      <alignment vertical="center"/>
    </xf>
    <xf numFmtId="49" fontId="6" fillId="0" borderId="0" xfId="38" applyFill="1" applyProtection="1">
      <alignment vertical="top"/>
    </xf>
    <xf numFmtId="0" fontId="54" fillId="0" borderId="0" xfId="35" applyFont="1" applyFill="1" applyProtection="1"/>
    <xf numFmtId="0" fontId="8" fillId="0" borderId="6" xfId="34" applyFont="1" applyBorder="1" applyAlignment="1" applyProtection="1">
      <alignment horizontal="justify" vertical="center" wrapText="1"/>
    </xf>
    <xf numFmtId="0" fontId="6" fillId="0" borderId="6" xfId="34" applyFont="1" applyBorder="1" applyAlignment="1" applyProtection="1">
      <alignment horizontal="justify" vertical="center" wrapText="1"/>
    </xf>
    <xf numFmtId="166" fontId="6" fillId="0" borderId="5" xfId="32" applyNumberFormat="1" applyFont="1" applyFill="1" applyBorder="1" applyAlignment="1" applyProtection="1">
      <alignment horizontal="center" vertical="center" wrapText="1"/>
    </xf>
    <xf numFmtId="49" fontId="8" fillId="10" borderId="12" xfId="38" applyFont="1" applyFill="1" applyBorder="1" applyAlignment="1" applyProtection="1">
      <alignment horizontal="right" vertical="center" wrapText="1"/>
    </xf>
    <xf numFmtId="49" fontId="40" fillId="10" borderId="13" xfId="38" applyFont="1" applyFill="1" applyBorder="1" applyAlignment="1" applyProtection="1">
      <alignment horizontal="left" vertical="center" indent="2"/>
    </xf>
    <xf numFmtId="49" fontId="6" fillId="10" borderId="13" xfId="38" applyFont="1" applyFill="1" applyBorder="1" applyAlignment="1" applyProtection="1">
      <alignment horizontal="right" vertical="center" wrapText="1"/>
    </xf>
    <xf numFmtId="49" fontId="6" fillId="10" borderId="14" xfId="38" applyFont="1" applyFill="1" applyBorder="1" applyAlignment="1" applyProtection="1">
      <alignment horizontal="right" vertical="center" wrapText="1"/>
    </xf>
    <xf numFmtId="0" fontId="53" fillId="0" borderId="0" xfId="53" applyFont="1" applyFill="1" applyAlignment="1" applyProtection="1">
      <alignment vertical="center" wrapText="1"/>
    </xf>
    <xf numFmtId="49" fontId="6" fillId="7" borderId="5" xfId="53" applyNumberFormat="1" applyFont="1" applyFill="1" applyBorder="1" applyAlignment="1" applyProtection="1">
      <alignment horizontal="center" vertical="center" wrapText="1"/>
    </xf>
    <xf numFmtId="49" fontId="40" fillId="10" borderId="13" xfId="38" applyFont="1" applyFill="1" applyBorder="1" applyAlignment="1" applyProtection="1">
      <alignment horizontal="left" vertical="center" indent="1"/>
    </xf>
    <xf numFmtId="0" fontId="53" fillId="0" borderId="0" xfId="39" applyNumberFormat="1" applyFont="1" applyFill="1" applyAlignment="1" applyProtection="1">
      <alignment vertical="center"/>
    </xf>
    <xf numFmtId="49" fontId="28" fillId="0" borderId="5" xfId="32" applyNumberFormat="1" applyFont="1" applyFill="1" applyBorder="1" applyAlignment="1" applyProtection="1">
      <alignment horizontal="center" vertical="center" wrapText="1"/>
    </xf>
    <xf numFmtId="49" fontId="6" fillId="0" borderId="5" xfId="32" applyNumberFormat="1" applyFont="1" applyFill="1" applyBorder="1" applyAlignment="1" applyProtection="1">
      <alignment horizontal="center" vertical="center" wrapText="1"/>
    </xf>
    <xf numFmtId="49" fontId="8" fillId="10" borderId="13" xfId="38" applyFont="1" applyFill="1" applyBorder="1" applyAlignment="1" applyProtection="1">
      <alignment horizontal="right" vertical="center" wrapText="1"/>
    </xf>
    <xf numFmtId="49" fontId="8" fillId="10" borderId="14" xfId="38" applyFont="1" applyFill="1" applyBorder="1" applyAlignment="1" applyProtection="1">
      <alignment horizontal="right" vertical="center" wrapText="1"/>
    </xf>
    <xf numFmtId="49" fontId="6" fillId="0" borderId="0" xfId="51" applyNumberFormat="1" applyFont="1" applyFill="1" applyBorder="1" applyAlignment="1" applyProtection="1">
      <alignment vertical="center" wrapText="1"/>
    </xf>
    <xf numFmtId="49" fontId="6" fillId="0" borderId="16" xfId="32" applyNumberFormat="1" applyFont="1" applyFill="1" applyBorder="1" applyAlignment="1" applyProtection="1">
      <alignment horizontal="center" vertical="center" wrapText="1"/>
    </xf>
    <xf numFmtId="49" fontId="6" fillId="0" borderId="15" xfId="32" applyNumberFormat="1" applyFont="1" applyFill="1" applyBorder="1" applyAlignment="1" applyProtection="1">
      <alignment horizontal="center" vertical="center" wrapText="1"/>
    </xf>
    <xf numFmtId="0" fontId="6" fillId="12" borderId="7" xfId="47" applyFont="1" applyFill="1" applyBorder="1" applyAlignment="1">
      <alignment horizontal="center" vertical="center"/>
    </xf>
    <xf numFmtId="0" fontId="6" fillId="12" borderId="17" xfId="47" applyFont="1" applyFill="1" applyBorder="1" applyAlignment="1">
      <alignment horizontal="center" vertical="center"/>
    </xf>
    <xf numFmtId="0" fontId="6" fillId="10" borderId="12" xfId="32" applyNumberFormat="1" applyFont="1" applyFill="1" applyBorder="1" applyAlignment="1" applyProtection="1">
      <alignment horizontal="center" vertical="center" wrapText="1"/>
    </xf>
    <xf numFmtId="49" fontId="6" fillId="10" borderId="13" xfId="51" applyNumberFormat="1" applyFont="1" applyFill="1" applyBorder="1" applyAlignment="1" applyProtection="1">
      <alignment horizontal="center" vertical="center" wrapText="1"/>
    </xf>
    <xf numFmtId="49" fontId="6" fillId="10" borderId="13" xfId="32" applyNumberFormat="1" applyFont="1" applyFill="1" applyBorder="1" applyAlignment="1" applyProtection="1">
      <alignment horizontal="center" vertical="center" wrapText="1"/>
    </xf>
    <xf numFmtId="49" fontId="6" fillId="10" borderId="13" xfId="39" applyNumberFormat="1" applyFill="1" applyBorder="1" applyAlignment="1" applyProtection="1">
      <alignment horizontal="left" vertical="center"/>
    </xf>
    <xf numFmtId="0" fontId="6" fillId="10" borderId="14" xfId="39" applyNumberFormat="1" applyFill="1" applyBorder="1" applyAlignment="1" applyProtection="1">
      <alignment vertical="center"/>
    </xf>
    <xf numFmtId="0" fontId="53" fillId="10" borderId="18" xfId="53" applyFont="1" applyFill="1" applyBorder="1" applyAlignment="1" applyProtection="1">
      <alignment horizontal="center" vertical="center" wrapText="1"/>
    </xf>
    <xf numFmtId="0" fontId="53" fillId="10" borderId="19" xfId="53" applyFont="1" applyFill="1" applyBorder="1" applyAlignment="1" applyProtection="1">
      <alignment horizontal="center" vertical="center" wrapText="1"/>
    </xf>
    <xf numFmtId="49" fontId="53" fillId="10" borderId="19" xfId="53" applyNumberFormat="1" applyFont="1" applyFill="1" applyBorder="1" applyAlignment="1" applyProtection="1">
      <alignment horizontal="left" vertical="center" wrapText="1"/>
    </xf>
    <xf numFmtId="49" fontId="53" fillId="10" borderId="20" xfId="53" applyNumberFormat="1" applyFont="1" applyFill="1" applyBorder="1" applyAlignment="1" applyProtection="1">
      <alignment horizontal="left" vertical="center" wrapText="1"/>
    </xf>
    <xf numFmtId="49" fontId="40" fillId="10" borderId="13" xfId="0" applyFont="1" applyFill="1" applyBorder="1" applyAlignment="1" applyProtection="1">
      <alignment horizontal="left" vertical="center" indent="1"/>
    </xf>
    <xf numFmtId="49" fontId="53" fillId="0" borderId="0" xfId="51" applyNumberFormat="1" applyFont="1" applyFill="1" applyBorder="1" applyAlignment="1" applyProtection="1">
      <alignment horizontal="center" vertical="center" wrapText="1"/>
    </xf>
    <xf numFmtId="3" fontId="53" fillId="0" borderId="0" xfId="52" applyNumberFormat="1" applyFont="1" applyFill="1" applyBorder="1" applyAlignment="1" applyProtection="1">
      <alignment horizontal="center" vertical="center" wrapText="1"/>
    </xf>
    <xf numFmtId="49" fontId="40" fillId="10" borderId="14" xfId="38" applyFont="1" applyFill="1" applyBorder="1" applyAlignment="1" applyProtection="1">
      <alignment horizontal="left" vertical="center" indent="1"/>
    </xf>
    <xf numFmtId="49" fontId="55" fillId="0" borderId="5" xfId="35" applyNumberFormat="1" applyFont="1" applyFill="1" applyBorder="1" applyAlignment="1" applyProtection="1">
      <alignment horizontal="left" vertical="center" wrapText="1" indent="1"/>
    </xf>
    <xf numFmtId="49" fontId="55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39" applyNumberFormat="1" applyAlignment="1" applyProtection="1">
      <alignment vertical="center"/>
    </xf>
    <xf numFmtId="0" fontId="53" fillId="0" borderId="0" xfId="39" applyNumberFormat="1" applyFont="1" applyAlignment="1" applyProtection="1">
      <alignment vertical="center"/>
    </xf>
    <xf numFmtId="0" fontId="6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Alignment="1" applyProtection="1">
      <alignment vertical="center"/>
    </xf>
    <xf numFmtId="0" fontId="42" fillId="0" borderId="0" xfId="39" applyNumberFormat="1" applyFont="1" applyAlignment="1" applyProtection="1">
      <alignment vertical="center"/>
    </xf>
    <xf numFmtId="0" fontId="42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vertical="center"/>
    </xf>
    <xf numFmtId="0" fontId="22" fillId="0" borderId="0" xfId="39" applyNumberFormat="1" applyFont="1" applyBorder="1" applyAlignment="1" applyProtection="1">
      <alignment vertical="center"/>
    </xf>
    <xf numFmtId="0" fontId="57" fillId="0" borderId="0" xfId="39" applyNumberFormat="1" applyFont="1" applyBorder="1" applyAlignment="1" applyProtection="1">
      <alignment horizontal="center" vertical="center"/>
    </xf>
    <xf numFmtId="0" fontId="55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6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6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3" fillId="0" borderId="0" xfId="53" applyFont="1" applyFill="1" applyAlignment="1" applyProtection="1">
      <alignment horizontal="center" vertical="center" wrapText="1"/>
    </xf>
    <xf numFmtId="0" fontId="28" fillId="0" borderId="0" xfId="32" applyNumberFormat="1" applyFont="1" applyFill="1" applyBorder="1" applyAlignment="1" applyProtection="1">
      <alignment horizontal="center" vertical="center" wrapText="1"/>
    </xf>
    <xf numFmtId="0" fontId="53" fillId="0" borderId="0" xfId="53" applyFont="1" applyFill="1" applyBorder="1" applyAlignment="1" applyProtection="1">
      <alignment vertical="center" wrapText="1"/>
    </xf>
    <xf numFmtId="0" fontId="53" fillId="0" borderId="24" xfId="39" applyNumberFormat="1" applyFont="1" applyBorder="1" applyAlignment="1">
      <alignment vertical="center"/>
    </xf>
    <xf numFmtId="0" fontId="6" fillId="0" borderId="5" xfId="47" applyFont="1" applyFill="1" applyBorder="1" applyAlignment="1" applyProtection="1">
      <alignment horizontal="center" vertical="center"/>
    </xf>
    <xf numFmtId="49" fontId="6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6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3" fillId="0" borderId="0" xfId="0" applyFont="1" applyFill="1" applyAlignment="1" applyProtection="1">
      <alignment vertical="top"/>
    </xf>
    <xf numFmtId="49" fontId="53" fillId="8" borderId="0" xfId="0" applyFont="1" applyFill="1" applyAlignment="1" applyProtection="1">
      <alignment vertical="top"/>
    </xf>
    <xf numFmtId="0" fontId="48" fillId="0" borderId="0" xfId="50" applyFont="1" applyFill="1" applyAlignment="1" applyProtection="1">
      <alignment vertical="center" wrapText="1"/>
    </xf>
    <xf numFmtId="0" fontId="49" fillId="0" borderId="0" xfId="50" applyFont="1" applyFill="1" applyAlignment="1" applyProtection="1">
      <alignment vertical="center" wrapText="1"/>
    </xf>
    <xf numFmtId="0" fontId="49" fillId="0" borderId="0" xfId="50" applyFont="1" applyAlignment="1" applyProtection="1">
      <alignment vertical="center" wrapText="1"/>
    </xf>
    <xf numFmtId="0" fontId="49" fillId="0" borderId="0" xfId="53" applyFont="1" applyFill="1" applyAlignment="1" applyProtection="1">
      <alignment vertical="center" wrapText="1"/>
    </xf>
    <xf numFmtId="0" fontId="59" fillId="0" borderId="0" xfId="53" applyFont="1" applyFill="1" applyAlignment="1" applyProtection="1">
      <alignment vertical="center" wrapText="1"/>
    </xf>
    <xf numFmtId="0" fontId="59" fillId="0" borderId="0" xfId="39" applyNumberFormat="1" applyFont="1" applyAlignment="1" applyProtection="1">
      <alignment vertical="center"/>
    </xf>
    <xf numFmtId="0" fontId="60" fillId="0" borderId="0" xfId="39" applyNumberFormat="1" applyFont="1" applyAlignment="1" applyProtection="1">
      <alignment vertical="center"/>
    </xf>
    <xf numFmtId="0" fontId="60" fillId="0" borderId="0" xfId="39" applyNumberFormat="1" applyFont="1" applyBorder="1" applyAlignment="1" applyProtection="1">
      <alignment vertical="center"/>
    </xf>
    <xf numFmtId="0" fontId="59" fillId="0" borderId="0" xfId="39" applyNumberFormat="1" applyFont="1" applyFill="1" applyAlignment="1" applyProtection="1">
      <alignment vertical="center"/>
    </xf>
    <xf numFmtId="0" fontId="59" fillId="0" borderId="0" xfId="39" applyNumberFormat="1" applyFont="1" applyAlignment="1">
      <alignment vertical="center"/>
    </xf>
    <xf numFmtId="49" fontId="50" fillId="0" borderId="0" xfId="0" applyFont="1" applyFill="1" applyBorder="1" applyProtection="1">
      <alignment vertical="top"/>
    </xf>
    <xf numFmtId="0" fontId="50" fillId="0" borderId="0" xfId="53" applyFont="1" applyFill="1" applyAlignment="1" applyProtection="1">
      <alignment vertical="center" wrapText="1"/>
    </xf>
    <xf numFmtId="0" fontId="49" fillId="0" borderId="0" xfId="47" applyFont="1" applyFill="1" applyProtection="1"/>
    <xf numFmtId="0" fontId="49" fillId="0" borderId="0" xfId="47" applyFont="1" applyProtection="1"/>
    <xf numFmtId="49" fontId="50" fillId="8" borderId="0" xfId="0" applyFont="1" applyFill="1" applyProtection="1">
      <alignment vertical="top"/>
    </xf>
    <xf numFmtId="49" fontId="50" fillId="0" borderId="0" xfId="0" applyFont="1" applyFill="1" applyProtection="1">
      <alignment vertical="top"/>
    </xf>
    <xf numFmtId="49" fontId="57" fillId="0" borderId="0" xfId="0" applyFont="1" applyFill="1" applyProtection="1">
      <alignment vertical="top"/>
    </xf>
    <xf numFmtId="0" fontId="53" fillId="0" borderId="0" xfId="50" applyFont="1" applyFill="1" applyAlignment="1" applyProtection="1">
      <alignment vertical="center"/>
    </xf>
    <xf numFmtId="49" fontId="8" fillId="0" borderId="0" xfId="0" applyFont="1" applyFill="1" applyBorder="1" applyAlignment="1" applyProtection="1">
      <alignment horizontal="left" vertical="top"/>
    </xf>
    <xf numFmtId="0" fontId="33" fillId="0" borderId="0" xfId="40" applyNumberFormat="1" applyFont="1" applyFill="1" applyBorder="1" applyAlignment="1" applyProtection="1">
      <alignment horizontal="justify" vertical="center" wrapText="1"/>
    </xf>
    <xf numFmtId="0" fontId="51" fillId="0" borderId="0" xfId="27" applyFill="1" applyBorder="1" applyAlignment="1" applyProtection="1">
      <alignment horizontal="left" vertical="top" wrapText="1" indent="1"/>
    </xf>
    <xf numFmtId="0" fontId="6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6" fillId="0" borderId="5" xfId="53" applyFont="1" applyFill="1" applyBorder="1" applyAlignment="1" applyProtection="1">
      <alignment horizontal="center" vertical="center" wrapText="1"/>
    </xf>
    <xf numFmtId="49" fontId="6" fillId="0" borderId="5" xfId="32" applyNumberFormat="1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left" vertical="center" wrapText="1"/>
    </xf>
    <xf numFmtId="0" fontId="6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38" applyFont="1" applyBorder="1" applyProtection="1">
      <alignment vertical="top"/>
    </xf>
    <xf numFmtId="49" fontId="6" fillId="0" borderId="0" xfId="38" applyFont="1" applyBorder="1" applyProtection="1">
      <alignment vertical="top"/>
    </xf>
    <xf numFmtId="49" fontId="32" fillId="0" borderId="0" xfId="38" applyFont="1" applyBorder="1" applyAlignment="1" applyProtection="1">
      <alignment horizontal="center" vertical="center"/>
    </xf>
    <xf numFmtId="49" fontId="6" fillId="0" borderId="0" xfId="38" applyBorder="1" applyProtection="1">
      <alignment vertical="top"/>
    </xf>
    <xf numFmtId="0" fontId="76" fillId="0" borderId="0" xfId="31" applyFont="1" applyFill="1" applyBorder="1" applyAlignment="1" applyProtection="1">
      <alignment vertical="center" wrapText="1"/>
    </xf>
    <xf numFmtId="49" fontId="53" fillId="0" borderId="0" xfId="39" applyFont="1">
      <alignment vertical="top"/>
    </xf>
    <xf numFmtId="49" fontId="6" fillId="0" borderId="0" xfId="38" applyFont="1">
      <alignment vertical="top"/>
    </xf>
    <xf numFmtId="49" fontId="32" fillId="0" borderId="0" xfId="38" applyFont="1" applyAlignment="1">
      <alignment horizontal="center" vertical="center" wrapText="1"/>
    </xf>
    <xf numFmtId="49" fontId="6" fillId="0" borderId="5" xfId="44" applyNumberFormat="1" applyFont="1" applyFill="1" applyBorder="1" applyAlignment="1" applyProtection="1">
      <alignment horizontal="center" vertical="center" wrapText="1"/>
    </xf>
    <xf numFmtId="0" fontId="6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6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1" fillId="9" borderId="5" xfId="27" applyNumberFormat="1" applyFill="1" applyBorder="1" applyAlignment="1" applyProtection="1">
      <alignment horizontal="left" vertical="center" wrapText="1"/>
      <protection locked="0"/>
    </xf>
    <xf numFmtId="0" fontId="57" fillId="0" borderId="0" xfId="38" applyNumberFormat="1" applyFont="1">
      <alignment vertical="top"/>
    </xf>
    <xf numFmtId="49" fontId="57" fillId="0" borderId="0" xfId="38" applyNumberFormat="1" applyFont="1">
      <alignment vertical="top"/>
    </xf>
    <xf numFmtId="0" fontId="6" fillId="10" borderId="12" xfId="53" applyFont="1" applyFill="1" applyBorder="1" applyAlignment="1" applyProtection="1">
      <alignment vertical="center" wrapText="1"/>
    </xf>
    <xf numFmtId="49" fontId="40" fillId="10" borderId="13" xfId="38" applyFont="1" applyFill="1" applyBorder="1" applyAlignment="1" applyProtection="1">
      <alignment horizontal="left" vertical="center"/>
    </xf>
    <xf numFmtId="49" fontId="26" fillId="10" borderId="13" xfId="38" applyFont="1" applyFill="1" applyBorder="1" applyAlignment="1" applyProtection="1">
      <alignment horizontal="center" vertical="top"/>
    </xf>
    <xf numFmtId="49" fontId="26" fillId="10" borderId="14" xfId="38" applyFont="1" applyFill="1" applyBorder="1" applyAlignment="1" applyProtection="1">
      <alignment horizontal="center" vertical="top"/>
    </xf>
    <xf numFmtId="49" fontId="6" fillId="0" borderId="0" xfId="38" applyProtection="1">
      <alignment vertical="top"/>
    </xf>
    <xf numFmtId="49" fontId="53" fillId="0" borderId="0" xfId="0" applyFont="1">
      <alignment vertical="top"/>
    </xf>
    <xf numFmtId="49" fontId="6" fillId="0" borderId="5" xfId="38" applyBorder="1">
      <alignment vertical="top"/>
    </xf>
    <xf numFmtId="49" fontId="11" fillId="0" borderId="0" xfId="38" applyFont="1" applyFill="1" applyBorder="1" applyProtection="1">
      <alignment vertical="top"/>
    </xf>
    <xf numFmtId="49" fontId="6" fillId="0" borderId="0" xfId="38" applyFont="1" applyFill="1" applyBorder="1" applyProtection="1">
      <alignment vertical="top"/>
    </xf>
    <xf numFmtId="49" fontId="32" fillId="0" borderId="0" xfId="38" applyFont="1" applyFill="1" applyBorder="1" applyAlignment="1" applyProtection="1">
      <alignment horizontal="center" vertical="center"/>
    </xf>
    <xf numFmtId="0" fontId="6" fillId="0" borderId="0" xfId="38" applyNumberFormat="1" applyFont="1" applyFill="1" applyBorder="1" applyAlignment="1" applyProtection="1"/>
    <xf numFmtId="49" fontId="6" fillId="0" borderId="0" xfId="38" applyFill="1" applyBorder="1" applyProtection="1">
      <alignment vertical="top"/>
    </xf>
    <xf numFmtId="0" fontId="77" fillId="0" borderId="0" xfId="38" applyNumberFormat="1" applyFont="1" applyFill="1" applyBorder="1" applyAlignment="1" applyProtection="1">
      <alignment horizontal="center" vertical="center" wrapText="1"/>
    </xf>
    <xf numFmtId="0" fontId="11" fillId="0" borderId="0" xfId="38" applyNumberFormat="1" applyFont="1" applyFill="1" applyBorder="1" applyAlignment="1" applyProtection="1"/>
    <xf numFmtId="49" fontId="6" fillId="0" borderId="5" xfId="0" applyNumberFormat="1" applyFont="1" applyBorder="1" applyProtection="1">
      <alignment vertical="top"/>
    </xf>
    <xf numFmtId="49" fontId="53" fillId="0" borderId="0" xfId="38" applyFont="1">
      <alignment vertical="top"/>
    </xf>
    <xf numFmtId="0" fontId="57" fillId="0" borderId="0" xfId="53" applyFont="1" applyFill="1" applyAlignment="1" applyProtection="1">
      <alignment vertical="center" wrapText="1"/>
    </xf>
    <xf numFmtId="0" fontId="57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indent="1"/>
    </xf>
    <xf numFmtId="0" fontId="57" fillId="0" borderId="0" xfId="53" applyNumberFormat="1" applyFont="1" applyFill="1" applyAlignment="1" applyProtection="1">
      <alignment horizontal="left" vertical="center" indent="1"/>
    </xf>
    <xf numFmtId="0" fontId="53" fillId="0" borderId="0" xfId="53" applyFont="1" applyFill="1" applyAlignment="1" applyProtection="1">
      <alignment horizontal="left" vertical="center" wrapText="1" indent="1"/>
    </xf>
    <xf numFmtId="0" fontId="58" fillId="0" borderId="0" xfId="53" applyFont="1" applyFill="1" applyAlignment="1" applyProtection="1">
      <alignment horizontal="left" vertical="center" wrapText="1" indent="1"/>
    </xf>
    <xf numFmtId="0" fontId="79" fillId="0" borderId="0" xfId="53" applyFont="1" applyFill="1" applyAlignment="1" applyProtection="1">
      <alignment horizontal="left" vertical="center" indent="1"/>
    </xf>
    <xf numFmtId="0" fontId="58" fillId="0" borderId="0" xfId="53" applyFont="1" applyFill="1" applyAlignment="1" applyProtection="1">
      <alignment vertical="center" wrapText="1"/>
    </xf>
    <xf numFmtId="0" fontId="57" fillId="0" borderId="0" xfId="53" applyFont="1" applyFill="1" applyAlignment="1" applyProtection="1">
      <alignment vertical="center"/>
    </xf>
    <xf numFmtId="0" fontId="57" fillId="0" borderId="0" xfId="53" applyNumberFormat="1" applyFont="1" applyFill="1" applyAlignment="1" applyProtection="1">
      <alignment vertical="center"/>
    </xf>
    <xf numFmtId="0" fontId="80" fillId="0" borderId="0" xfId="53" applyFont="1" applyFill="1" applyAlignment="1" applyProtection="1">
      <alignment vertical="center"/>
    </xf>
    <xf numFmtId="0" fontId="76" fillId="0" borderId="0" xfId="53" applyFont="1" applyFill="1" applyAlignment="1" applyProtection="1">
      <alignment vertical="center" wrapText="1"/>
    </xf>
    <xf numFmtId="0" fontId="73" fillId="0" borderId="0" xfId="53" applyFont="1" applyFill="1" applyAlignment="1" applyProtection="1">
      <alignment vertical="center"/>
    </xf>
    <xf numFmtId="0" fontId="6" fillId="0" borderId="53" xfId="53" applyFont="1" applyFill="1" applyBorder="1" applyAlignment="1" applyProtection="1">
      <alignment vertical="center" wrapText="1"/>
    </xf>
    <xf numFmtId="49" fontId="36" fillId="0" borderId="0" xfId="101" applyProtection="1">
      <alignment vertical="top"/>
    </xf>
    <xf numFmtId="49" fontId="36" fillId="0" borderId="0" xfId="101">
      <alignment vertical="top"/>
    </xf>
    <xf numFmtId="49" fontId="0" fillId="0" borderId="25" xfId="0" applyFill="1" applyBorder="1" applyProtection="1">
      <alignment vertical="top"/>
    </xf>
    <xf numFmtId="14" fontId="47" fillId="0" borderId="5" xfId="51" applyNumberFormat="1" applyFont="1" applyFill="1" applyBorder="1" applyAlignment="1" applyProtection="1">
      <alignment horizontal="center" vertical="center" wrapText="1"/>
    </xf>
    <xf numFmtId="14" fontId="6" fillId="0" borderId="5" xfId="51" applyNumberFormat="1" applyFont="1" applyFill="1" applyBorder="1" applyAlignment="1" applyProtection="1">
      <alignment horizontal="left" vertical="center" wrapText="1" indent="1"/>
    </xf>
    <xf numFmtId="49" fontId="72" fillId="10" borderId="13" xfId="38" applyFont="1" applyFill="1" applyBorder="1" applyAlignment="1" applyProtection="1">
      <alignment horizontal="center" vertical="center" wrapText="1"/>
    </xf>
    <xf numFmtId="0" fontId="28" fillId="0" borderId="0" xfId="53" applyNumberFormat="1" applyFont="1" applyFill="1" applyBorder="1" applyAlignment="1" applyProtection="1">
      <alignment horizontal="center" vertical="center" wrapText="1"/>
    </xf>
    <xf numFmtId="0" fontId="28" fillId="0" borderId="0" xfId="53" applyFont="1" applyFill="1" applyBorder="1" applyAlignment="1" applyProtection="1">
      <alignment horizontal="center" vertical="top" wrapText="1"/>
    </xf>
    <xf numFmtId="14" fontId="6" fillId="7" borderId="5" xfId="51" applyNumberFormat="1" applyFont="1" applyFill="1" applyBorder="1" applyAlignment="1" applyProtection="1">
      <alignment horizontal="left" vertical="center" wrapText="1" indent="1"/>
    </xf>
    <xf numFmtId="0" fontId="6" fillId="0" borderId="5" xfId="53" applyFont="1" applyFill="1" applyBorder="1" applyAlignment="1" applyProtection="1">
      <alignment vertical="center" wrapText="1"/>
    </xf>
    <xf numFmtId="0" fontId="6" fillId="10" borderId="13" xfId="53" applyFont="1" applyFill="1" applyBorder="1" applyAlignment="1" applyProtection="1">
      <alignment vertical="center" wrapText="1"/>
    </xf>
    <xf numFmtId="0" fontId="6" fillId="0" borderId="12" xfId="32" applyFont="1" applyFill="1" applyBorder="1" applyAlignment="1" applyProtection="1">
      <alignment horizontal="left" vertical="top" wrapText="1"/>
    </xf>
    <xf numFmtId="0" fontId="53" fillId="10" borderId="14" xfId="53" applyFont="1" applyFill="1" applyBorder="1" applyAlignment="1" applyProtection="1">
      <alignment vertical="center" wrapText="1"/>
    </xf>
    <xf numFmtId="49" fontId="6" fillId="0" borderId="5" xfId="5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6" fillId="0" borderId="5" xfId="43" applyNumberFormat="1" applyFont="1" applyFill="1" applyBorder="1" applyAlignment="1" applyProtection="1">
      <alignment horizontal="center" vertical="center" wrapText="1"/>
    </xf>
    <xf numFmtId="0" fontId="6" fillId="0" borderId="5" xfId="51" applyNumberFormat="1" applyFont="1" applyFill="1" applyBorder="1" applyAlignment="1" applyProtection="1">
      <alignment horizontal="center" vertical="center" wrapText="1"/>
    </xf>
    <xf numFmtId="0" fontId="81" fillId="0" borderId="0" xfId="43" applyNumberFormat="1" applyFont="1" applyFill="1" applyBorder="1" applyAlignment="1" applyProtection="1">
      <alignment horizontal="center" vertical="center" wrapText="1"/>
    </xf>
    <xf numFmtId="0" fontId="81" fillId="0" borderId="0" xfId="51" applyNumberFormat="1" applyFont="1" applyFill="1" applyBorder="1" applyAlignment="1" applyProtection="1">
      <alignment horizontal="center" vertical="center" wrapText="1"/>
    </xf>
    <xf numFmtId="0" fontId="81" fillId="0" borderId="0" xfId="0" applyNumberFormat="1" applyFont="1" applyFill="1" applyBorder="1" applyAlignment="1">
      <alignment horizontal="center" vertical="center"/>
    </xf>
    <xf numFmtId="0" fontId="6" fillId="0" borderId="5" xfId="53" applyNumberFormat="1" applyFont="1" applyFill="1" applyBorder="1" applyAlignment="1" applyProtection="1">
      <alignment horizontal="center" vertical="center" wrapText="1"/>
    </xf>
    <xf numFmtId="0" fontId="6" fillId="0" borderId="5" xfId="43" applyFont="1" applyFill="1" applyBorder="1" applyAlignment="1" applyProtection="1">
      <alignment horizontal="left" vertical="center" wrapText="1" indent="1"/>
    </xf>
    <xf numFmtId="0" fontId="6" fillId="0" borderId="5" xfId="53" applyNumberFormat="1" applyFont="1" applyFill="1" applyBorder="1" applyAlignment="1" applyProtection="1">
      <alignment vertical="center" wrapText="1"/>
    </xf>
    <xf numFmtId="0" fontId="6" fillId="0" borderId="5" xfId="43" applyFont="1" applyFill="1" applyBorder="1" applyAlignment="1" applyProtection="1">
      <alignment horizontal="left" vertical="center" wrapText="1" indent="2"/>
    </xf>
    <xf numFmtId="0" fontId="6" fillId="0" borderId="5" xfId="43" applyFont="1" applyFill="1" applyBorder="1" applyAlignment="1" applyProtection="1">
      <alignment horizontal="left" vertical="center" wrapText="1" indent="3"/>
    </xf>
    <xf numFmtId="0" fontId="6" fillId="0" borderId="5" xfId="43" applyFont="1" applyFill="1" applyBorder="1" applyAlignment="1" applyProtection="1">
      <alignment horizontal="left" vertical="center" wrapText="1" indent="4"/>
    </xf>
    <xf numFmtId="49" fontId="6" fillId="0" borderId="19" xfId="53" applyNumberFormat="1" applyFont="1" applyFill="1" applyBorder="1" applyAlignment="1" applyProtection="1">
      <alignment horizontal="center" vertical="center" wrapText="1"/>
    </xf>
    <xf numFmtId="0" fontId="6" fillId="0" borderId="19" xfId="43" applyFont="1" applyFill="1" applyBorder="1" applyAlignment="1" applyProtection="1">
      <alignment horizontal="left" vertical="center" wrapText="1" indent="2"/>
    </xf>
    <xf numFmtId="0" fontId="6" fillId="0" borderId="19" xfId="51" applyNumberFormat="1" applyFont="1" applyFill="1" applyBorder="1" applyAlignment="1" applyProtection="1">
      <alignment horizontal="left" vertical="center" wrapText="1"/>
    </xf>
    <xf numFmtId="49" fontId="6" fillId="0" borderId="19" xfId="53" applyNumberFormat="1" applyFont="1" applyFill="1" applyBorder="1" applyAlignment="1" applyProtection="1">
      <alignment vertical="center" wrapText="1"/>
    </xf>
    <xf numFmtId="49" fontId="6" fillId="0" borderId="0" xfId="53" applyNumberFormat="1" applyFont="1" applyFill="1" applyBorder="1" applyAlignment="1" applyProtection="1">
      <alignment horizontal="center" vertical="center" wrapText="1"/>
    </xf>
    <xf numFmtId="49" fontId="6" fillId="0" borderId="0" xfId="53" applyNumberFormat="1" applyFont="1" applyFill="1" applyBorder="1" applyAlignment="1" applyProtection="1">
      <alignment vertical="center" wrapText="1"/>
    </xf>
    <xf numFmtId="0" fontId="6" fillId="0" borderId="5" xfId="53" applyNumberFormat="1" applyFont="1" applyFill="1" applyBorder="1" applyAlignment="1" applyProtection="1">
      <alignment horizontal="left" vertical="top" wrapText="1"/>
    </xf>
    <xf numFmtId="49" fontId="81" fillId="0" borderId="0" xfId="32" applyNumberFormat="1" applyFont="1" applyFill="1" applyBorder="1" applyAlignment="1" applyProtection="1">
      <alignment horizontal="center" vertical="center" wrapText="1"/>
    </xf>
    <xf numFmtId="0" fontId="6" fillId="0" borderId="0" xfId="53" applyFont="1" applyFill="1" applyAlignment="1" applyProtection="1">
      <alignment vertical="center"/>
    </xf>
    <xf numFmtId="0" fontId="6" fillId="0" borderId="0" xfId="53" applyNumberFormat="1" applyFont="1" applyFill="1" applyAlignment="1" applyProtection="1">
      <alignment vertical="center"/>
    </xf>
    <xf numFmtId="0" fontId="6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49" fontId="6" fillId="0" borderId="0" xfId="0" applyNumberFormat="1" applyFont="1" applyAlignment="1" applyProtection="1">
      <alignment vertical="top" wrapText="1"/>
    </xf>
    <xf numFmtId="0" fontId="2" fillId="0" borderId="0" xfId="54" applyNumberFormat="1"/>
    <xf numFmtId="0" fontId="6" fillId="7" borderId="12" xfId="51" applyNumberFormat="1" applyFont="1" applyFill="1" applyBorder="1" applyAlignment="1" applyProtection="1">
      <alignment horizontal="left" vertical="center" wrapText="1"/>
    </xf>
    <xf numFmtId="0" fontId="6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 applyAlignment="1">
      <alignment vertical="top" wrapText="1"/>
    </xf>
    <xf numFmtId="49" fontId="6" fillId="0" borderId="0" xfId="99">
      <alignment vertical="top"/>
    </xf>
    <xf numFmtId="14" fontId="83" fillId="0" borderId="0" xfId="50" applyNumberFormat="1" applyFont="1" applyFill="1" applyBorder="1" applyAlignment="1" applyProtection="1">
      <alignment horizontal="center" vertical="center" wrapText="1"/>
    </xf>
    <xf numFmtId="0" fontId="83" fillId="0" borderId="0" xfId="50" applyFont="1" applyFill="1" applyAlignment="1" applyProtection="1">
      <alignment horizontal="left" vertical="center" wrapText="1"/>
    </xf>
    <xf numFmtId="0" fontId="57" fillId="0" borderId="0" xfId="50" applyFont="1" applyFill="1" applyAlignment="1" applyProtection="1">
      <alignment vertical="center"/>
    </xf>
    <xf numFmtId="0" fontId="83" fillId="0" borderId="0" xfId="50" applyNumberFormat="1" applyFont="1" applyFill="1" applyBorder="1" applyAlignment="1" applyProtection="1">
      <alignment horizontal="center" vertical="center" wrapText="1"/>
    </xf>
    <xf numFmtId="0" fontId="84" fillId="0" borderId="0" xfId="50" applyFont="1" applyFill="1" applyBorder="1" applyAlignment="1" applyProtection="1">
      <alignment horizontal="right" vertical="center" wrapText="1" indent="1"/>
    </xf>
    <xf numFmtId="0" fontId="84" fillId="0" borderId="37" xfId="51" applyNumberFormat="1" applyFont="1" applyFill="1" applyBorder="1" applyAlignment="1" applyProtection="1">
      <alignment horizontal="center" vertical="center" wrapText="1"/>
    </xf>
    <xf numFmtId="0" fontId="84" fillId="0" borderId="0" xfId="50" applyFont="1" applyFill="1" applyBorder="1" applyAlignment="1" applyProtection="1">
      <alignment horizontal="center" vertical="center" wrapText="1"/>
    </xf>
    <xf numFmtId="0" fontId="84" fillId="0" borderId="0" xfId="50" applyFont="1" applyFill="1" applyAlignment="1" applyProtection="1">
      <alignment vertical="center" wrapText="1"/>
    </xf>
    <xf numFmtId="0" fontId="57" fillId="0" borderId="0" xfId="50" applyFont="1" applyAlignment="1" applyProtection="1">
      <alignment horizontal="center" vertical="center" wrapText="1"/>
    </xf>
    <xf numFmtId="0" fontId="84" fillId="0" borderId="0" xfId="50" applyFont="1" applyAlignment="1" applyProtection="1">
      <alignment vertical="center" wrapText="1"/>
    </xf>
    <xf numFmtId="0" fontId="85" fillId="0" borderId="0" xfId="50" applyFont="1" applyFill="1" applyAlignment="1" applyProtection="1">
      <alignment vertical="center" wrapText="1"/>
    </xf>
    <xf numFmtId="0" fontId="84" fillId="0" borderId="0" xfId="50" applyNumberFormat="1" applyFont="1" applyFill="1" applyBorder="1" applyAlignment="1" applyProtection="1">
      <alignment horizontal="center" vertical="center" wrapText="1"/>
    </xf>
    <xf numFmtId="0" fontId="57" fillId="0" borderId="0" xfId="50" applyFont="1" applyFill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alignment horizontal="right" vertical="center" wrapText="1" indent="1"/>
    </xf>
    <xf numFmtId="0" fontId="11" fillId="0" borderId="0" xfId="50" applyFont="1" applyFill="1" applyAlignment="1" applyProtection="1">
      <alignment horizontal="left" vertical="center" wrapText="1"/>
    </xf>
    <xf numFmtId="0" fontId="23" fillId="0" borderId="0" xfId="50" applyFont="1" applyFill="1" applyAlignment="1" applyProtection="1">
      <alignment vertical="center" wrapText="1"/>
    </xf>
    <xf numFmtId="0" fontId="6" fillId="0" borderId="0" xfId="50" applyFont="1" applyFill="1" applyAlignment="1" applyProtection="1">
      <alignment vertical="center" wrapText="1"/>
    </xf>
    <xf numFmtId="0" fontId="6" fillId="0" borderId="0" xfId="50" applyFont="1" applyFill="1" applyBorder="1" applyAlignment="1" applyProtection="1">
      <alignment horizontal="right" vertical="center" wrapText="1" indent="1"/>
    </xf>
    <xf numFmtId="14" fontId="11" fillId="0" borderId="0" xfId="50" applyNumberFormat="1" applyFont="1" applyFill="1" applyBorder="1" applyAlignment="1" applyProtection="1">
      <alignment horizontal="center" vertical="center" wrapText="1"/>
    </xf>
    <xf numFmtId="0" fontId="11" fillId="0" borderId="0" xfId="50" applyNumberFormat="1" applyFont="1" applyFill="1" applyBorder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alignment horizontal="center" vertical="center" wrapText="1"/>
    </xf>
    <xf numFmtId="0" fontId="6" fillId="0" borderId="0" xfId="50" applyNumberFormat="1" applyFont="1" applyFill="1" applyBorder="1" applyAlignment="1" applyProtection="1">
      <alignment horizontal="center" vertical="center" wrapText="1"/>
    </xf>
    <xf numFmtId="0" fontId="49" fillId="0" borderId="0" xfId="50" applyFont="1" applyFill="1" applyAlignment="1" applyProtection="1">
      <alignment vertical="center" wrapText="1"/>
    </xf>
    <xf numFmtId="0" fontId="6" fillId="0" borderId="0" xfId="53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0" borderId="15" xfId="53" applyFont="1" applyFill="1" applyBorder="1" applyAlignment="1" applyProtection="1">
      <alignment horizontal="center" vertical="center" wrapText="1"/>
    </xf>
    <xf numFmtId="0" fontId="6" fillId="0" borderId="22" xfId="53" applyFont="1" applyFill="1" applyBorder="1" applyAlignment="1" applyProtection="1">
      <alignment horizontal="center" vertical="center" wrapText="1"/>
    </xf>
    <xf numFmtId="0" fontId="6" fillId="0" borderId="5" xfId="32" applyFont="1" applyFill="1" applyBorder="1" applyAlignment="1" applyProtection="1">
      <alignment horizontal="center" vertical="center" wrapText="1"/>
    </xf>
    <xf numFmtId="0" fontId="87" fillId="0" borderId="0" xfId="39" applyNumberFormat="1" applyFont="1" applyAlignment="1" applyProtection="1">
      <alignment vertical="center"/>
    </xf>
    <xf numFmtId="0" fontId="84" fillId="0" borderId="0" xfId="43" applyNumberFormat="1" applyFont="1" applyFill="1" applyBorder="1" applyAlignment="1" applyProtection="1">
      <alignment vertical="center" wrapText="1"/>
    </xf>
    <xf numFmtId="0" fontId="84" fillId="0" borderId="0" xfId="43" applyFont="1" applyFill="1" applyBorder="1" applyAlignment="1" applyProtection="1">
      <alignment vertical="center" wrapText="1"/>
    </xf>
    <xf numFmtId="49" fontId="84" fillId="0" borderId="0" xfId="51" applyNumberFormat="1" applyFont="1" applyFill="1" applyBorder="1" applyAlignment="1" applyProtection="1">
      <alignment horizontal="center" vertical="center" wrapText="1"/>
    </xf>
    <xf numFmtId="0" fontId="57" fillId="0" borderId="0" xfId="39" applyNumberFormat="1" applyFont="1" applyAlignment="1" applyProtection="1">
      <alignment vertical="center"/>
    </xf>
    <xf numFmtId="0" fontId="6" fillId="0" borderId="22" xfId="53" applyFont="1" applyFill="1" applyBorder="1" applyAlignment="1" applyProtection="1">
      <alignment horizontal="left" vertical="center" wrapText="1"/>
    </xf>
    <xf numFmtId="49" fontId="6" fillId="0" borderId="22" xfId="53" applyNumberFormat="1" applyFont="1" applyFill="1" applyBorder="1" applyAlignment="1" applyProtection="1">
      <alignment horizontal="center" vertical="center" wrapText="1"/>
    </xf>
    <xf numFmtId="49" fontId="6" fillId="0" borderId="22" xfId="53" applyNumberFormat="1" applyFont="1" applyFill="1" applyBorder="1" applyAlignment="1" applyProtection="1">
      <alignment horizontal="left" vertical="center" wrapText="1"/>
    </xf>
    <xf numFmtId="0" fontId="6" fillId="0" borderId="0" xfId="53" applyFont="1" applyFill="1" applyAlignment="1" applyProtection="1">
      <alignment horizontal="right" vertical="top" wrapText="1"/>
    </xf>
    <xf numFmtId="0" fontId="6" fillId="0" borderId="0" xfId="53" applyFont="1" applyFill="1" applyAlignment="1" applyProtection="1">
      <alignment horizontal="left" vertical="center" wrapText="1"/>
    </xf>
    <xf numFmtId="49" fontId="57" fillId="0" borderId="0" xfId="53" applyNumberFormat="1" applyFont="1" applyFill="1" applyAlignment="1" applyProtection="1">
      <alignment horizontal="center" vertical="center" wrapText="1"/>
    </xf>
    <xf numFmtId="0" fontId="84" fillId="0" borderId="0" xfId="53" applyFont="1" applyFill="1" applyBorder="1" applyAlignment="1" applyProtection="1">
      <alignment vertical="center" wrapText="1"/>
    </xf>
    <xf numFmtId="0" fontId="84" fillId="0" borderId="0" xfId="53" applyFont="1" applyFill="1" applyAlignment="1" applyProtection="1">
      <alignment vertical="center" wrapText="1"/>
    </xf>
    <xf numFmtId="0" fontId="83" fillId="0" borderId="0" xfId="53" applyFont="1" applyFill="1" applyAlignment="1" applyProtection="1">
      <alignment vertical="center" wrapText="1"/>
    </xf>
    <xf numFmtId="49" fontId="11" fillId="0" borderId="0" xfId="53" applyNumberFormat="1" applyFont="1" applyFill="1" applyAlignment="1" applyProtection="1">
      <alignment horizontal="center" vertical="center" wrapText="1"/>
    </xf>
    <xf numFmtId="0" fontId="11" fillId="0" borderId="0" xfId="53" applyNumberFormat="1" applyFont="1" applyFill="1" applyAlignment="1" applyProtection="1">
      <alignment vertical="center" wrapText="1"/>
    </xf>
    <xf numFmtId="0" fontId="6" fillId="0" borderId="0" xfId="55" applyFont="1" applyFill="1" applyBorder="1" applyAlignment="1" applyProtection="1">
      <alignment horizontal="center" vertical="center" wrapText="1"/>
    </xf>
    <xf numFmtId="0" fontId="8" fillId="0" borderId="0" xfId="53" applyFont="1" applyFill="1" applyBorder="1" applyAlignment="1" applyProtection="1">
      <alignment horizontal="center" vertical="center" wrapText="1"/>
    </xf>
    <xf numFmtId="0" fontId="6" fillId="0" borderId="43" xfId="53" applyFont="1" applyFill="1" applyBorder="1" applyAlignment="1" applyProtection="1">
      <alignment horizontal="center" vertical="center" wrapText="1"/>
    </xf>
    <xf numFmtId="49" fontId="11" fillId="0" borderId="0" xfId="53" applyNumberFormat="1" applyFont="1" applyFill="1" applyBorder="1" applyAlignment="1" applyProtection="1">
      <alignment horizontal="center" vertical="center" wrapText="1"/>
    </xf>
    <xf numFmtId="4" fontId="6" fillId="0" borderId="0" xfId="53" applyNumberFormat="1" applyFont="1" applyFill="1" applyBorder="1" applyAlignment="1" applyProtection="1">
      <alignment horizontal="right" vertical="center" wrapText="1"/>
    </xf>
    <xf numFmtId="9" fontId="8" fillId="0" borderId="0" xfId="38" applyNumberFormat="1" applyFont="1" applyFill="1" applyBorder="1" applyAlignment="1" applyProtection="1">
      <alignment horizontal="center" vertical="center" wrapText="1"/>
    </xf>
    <xf numFmtId="0" fontId="11" fillId="0" borderId="0" xfId="53" applyNumberFormat="1" applyFont="1" applyFill="1" applyBorder="1" applyAlignment="1" applyProtection="1">
      <alignment vertical="center" wrapText="1"/>
    </xf>
    <xf numFmtId="49" fontId="83" fillId="0" borderId="0" xfId="53" applyNumberFormat="1" applyFont="1" applyFill="1" applyAlignment="1" applyProtection="1">
      <alignment horizontal="center" vertical="center" wrapText="1"/>
    </xf>
    <xf numFmtId="49" fontId="57" fillId="0" borderId="0" xfId="53" applyNumberFormat="1" applyFont="1" applyFill="1" applyBorder="1" applyAlignment="1" applyProtection="1">
      <alignment horizontal="center" vertical="center" wrapText="1"/>
    </xf>
    <xf numFmtId="49" fontId="84" fillId="0" borderId="0" xfId="53" applyNumberFormat="1" applyFont="1" applyFill="1" applyBorder="1" applyAlignment="1" applyProtection="1">
      <alignment horizontal="center" vertical="center" wrapText="1"/>
    </xf>
    <xf numFmtId="0" fontId="83" fillId="0" borderId="0" xfId="53" applyNumberFormat="1" applyFont="1" applyFill="1" applyAlignment="1" applyProtection="1">
      <alignment vertical="center" wrapText="1"/>
    </xf>
    <xf numFmtId="49" fontId="40" fillId="10" borderId="12" xfId="100" applyFont="1" applyFill="1" applyBorder="1" applyAlignment="1" applyProtection="1">
      <alignment horizontal="right" vertical="center"/>
    </xf>
    <xf numFmtId="49" fontId="40" fillId="10" borderId="14" xfId="100" applyFont="1" applyFill="1" applyBorder="1" applyAlignment="1" applyProtection="1">
      <alignment horizontal="right" vertical="center"/>
    </xf>
    <xf numFmtId="0" fontId="6" fillId="0" borderId="0" xfId="53" applyFont="1" applyFill="1" applyAlignment="1" applyProtection="1">
      <alignment horizontal="right" vertical="center" wrapText="1"/>
    </xf>
    <xf numFmtId="0" fontId="0" fillId="0" borderId="0" xfId="53" applyFont="1" applyFill="1" applyAlignment="1" applyProtection="1">
      <alignment vertical="center"/>
    </xf>
    <xf numFmtId="0" fontId="9" fillId="0" borderId="0" xfId="53" applyFont="1" applyFill="1" applyAlignment="1" applyProtection="1">
      <alignment horizontal="right" vertical="top" wrapText="1"/>
    </xf>
    <xf numFmtId="0" fontId="6" fillId="0" borderId="0" xfId="110" applyFont="1" applyFill="1" applyProtection="1"/>
    <xf numFmtId="49" fontId="28" fillId="0" borderId="56" xfId="32" applyNumberFormat="1" applyFont="1" applyFill="1" applyBorder="1" applyAlignment="1" applyProtection="1">
      <alignment horizontal="center" vertical="center" wrapText="1"/>
    </xf>
    <xf numFmtId="0" fontId="6" fillId="0" borderId="0" xfId="110" applyNumberFormat="1" applyFont="1" applyFill="1" applyBorder="1" applyAlignment="1" applyProtection="1">
      <alignment horizontal="center" wrapText="1"/>
    </xf>
    <xf numFmtId="49" fontId="6" fillId="0" borderId="43" xfId="53" applyNumberFormat="1" applyFont="1" applyFill="1" applyBorder="1" applyAlignment="1" applyProtection="1">
      <alignment horizontal="center" vertical="center" wrapText="1"/>
    </xf>
    <xf numFmtId="0" fontId="6" fillId="0" borderId="43" xfId="53" applyFont="1" applyFill="1" applyBorder="1" applyAlignment="1" applyProtection="1">
      <alignment horizontal="left" vertical="center" wrapText="1"/>
    </xf>
    <xf numFmtId="49" fontId="6" fillId="11" borderId="43" xfId="51" applyNumberFormat="1" applyFont="1" applyFill="1" applyBorder="1" applyAlignment="1" applyProtection="1">
      <alignment horizontal="left" vertical="center" wrapText="1"/>
    </xf>
    <xf numFmtId="4" fontId="6" fillId="7" borderId="43" xfId="53" applyNumberFormat="1" applyFont="1" applyFill="1" applyBorder="1" applyAlignment="1" applyProtection="1">
      <alignment horizontal="right" vertical="center" wrapText="1"/>
    </xf>
    <xf numFmtId="0" fontId="53" fillId="0" borderId="0" xfId="110" applyNumberFormat="1" applyFont="1" applyFill="1" applyBorder="1" applyAlignment="1" applyProtection="1">
      <alignment horizontal="center" wrapText="1"/>
    </xf>
    <xf numFmtId="0" fontId="6" fillId="0" borderId="58" xfId="53" applyNumberFormat="1" applyFont="1" applyFill="1" applyBorder="1" applyAlignment="1" applyProtection="1">
      <alignment horizontal="center" vertical="center" wrapText="1"/>
    </xf>
    <xf numFmtId="0" fontId="6" fillId="0" borderId="58" xfId="53" applyFont="1" applyFill="1" applyBorder="1" applyAlignment="1" applyProtection="1">
      <alignment horizontal="center" vertical="center" wrapText="1"/>
    </xf>
    <xf numFmtId="49" fontId="88" fillId="10" borderId="61" xfId="38" applyFont="1" applyFill="1" applyBorder="1" applyAlignment="1" applyProtection="1">
      <alignment horizontal="left" vertical="center"/>
    </xf>
    <xf numFmtId="49" fontId="40" fillId="10" borderId="63" xfId="38" applyFont="1" applyFill="1" applyBorder="1" applyAlignment="1" applyProtection="1">
      <alignment horizontal="left" vertical="center" indent="2"/>
    </xf>
    <xf numFmtId="49" fontId="40" fillId="10" borderId="62" xfId="38" applyFont="1" applyFill="1" applyBorder="1" applyAlignment="1" applyProtection="1">
      <alignment horizontal="left" vertical="center" indent="1"/>
    </xf>
    <xf numFmtId="49" fontId="40" fillId="10" borderId="62" xfId="38" applyFont="1" applyFill="1" applyBorder="1" applyAlignment="1" applyProtection="1">
      <alignment horizontal="left" vertical="center"/>
    </xf>
    <xf numFmtId="49" fontId="6" fillId="0" borderId="60" xfId="53" applyNumberFormat="1" applyFont="1" applyFill="1" applyBorder="1" applyAlignment="1" applyProtection="1">
      <alignment horizontal="center" vertical="center" wrapText="1"/>
    </xf>
    <xf numFmtId="0" fontId="6" fillId="0" borderId="60" xfId="53" applyFont="1" applyFill="1" applyBorder="1" applyAlignment="1" applyProtection="1">
      <alignment horizontal="center" vertical="center" wrapText="1"/>
    </xf>
    <xf numFmtId="4" fontId="6" fillId="7" borderId="60" xfId="53" applyNumberFormat="1" applyFont="1" applyFill="1" applyBorder="1" applyAlignment="1" applyProtection="1">
      <alignment horizontal="right" vertical="center" wrapText="1"/>
    </xf>
    <xf numFmtId="0" fontId="6" fillId="0" borderId="43" xfId="53" applyNumberFormat="1" applyFont="1" applyFill="1" applyBorder="1" applyAlignment="1" applyProtection="1">
      <alignment horizontal="center" vertical="center" wrapText="1"/>
    </xf>
    <xf numFmtId="49" fontId="88" fillId="10" borderId="66" xfId="38" applyFont="1" applyFill="1" applyBorder="1" applyAlignment="1" applyProtection="1">
      <alignment horizontal="left" vertical="center" indent="1"/>
    </xf>
    <xf numFmtId="49" fontId="88" fillId="10" borderId="61" xfId="38" applyFont="1" applyFill="1" applyBorder="1" applyAlignment="1" applyProtection="1">
      <alignment horizontal="left" vertical="center" indent="1"/>
    </xf>
    <xf numFmtId="0" fontId="53" fillId="0" borderId="0" xfId="110" applyNumberFormat="1" applyFont="1" applyFill="1" applyBorder="1" applyAlignment="1" applyProtection="1"/>
    <xf numFmtId="0" fontId="53" fillId="0" borderId="0" xfId="53" applyNumberFormat="1" applyFont="1" applyFill="1" applyAlignment="1" applyProtection="1">
      <alignment horizontal="center" vertical="center" wrapText="1"/>
    </xf>
    <xf numFmtId="0" fontId="6" fillId="0" borderId="43" xfId="53" applyFont="1" applyFill="1" applyBorder="1" applyAlignment="1" applyProtection="1">
      <alignment horizontal="left" vertical="center" wrapText="1" indent="1"/>
    </xf>
    <xf numFmtId="0" fontId="6" fillId="0" borderId="43" xfId="53" applyFont="1" applyFill="1" applyBorder="1" applyAlignment="1" applyProtection="1">
      <alignment horizontal="left" vertical="center" wrapText="1" indent="2"/>
    </xf>
    <xf numFmtId="0" fontId="55" fillId="0" borderId="0" xfId="110" applyFont="1" applyBorder="1"/>
    <xf numFmtId="0" fontId="6" fillId="0" borderId="0" xfId="32" applyFont="1" applyFill="1" applyBorder="1" applyAlignment="1" applyProtection="1">
      <alignment vertical="top" wrapText="1"/>
    </xf>
    <xf numFmtId="0" fontId="6" fillId="0" borderId="0" xfId="32" applyFont="1" applyFill="1" applyBorder="1" applyAlignment="1" applyProtection="1">
      <alignment horizontal="left" vertical="top" wrapText="1"/>
    </xf>
    <xf numFmtId="4" fontId="6" fillId="0" borderId="43" xfId="53" applyNumberFormat="1" applyFont="1" applyFill="1" applyBorder="1" applyAlignment="1" applyProtection="1">
      <alignment horizontal="center" vertical="center" wrapText="1"/>
    </xf>
    <xf numFmtId="0" fontId="9" fillId="0" borderId="0" xfId="53" applyFont="1" applyFill="1" applyAlignment="1" applyProtection="1">
      <alignment vertical="top"/>
    </xf>
    <xf numFmtId="49" fontId="11" fillId="0" borderId="0" xfId="100" applyFont="1" applyFill="1" applyBorder="1" applyProtection="1">
      <alignment vertical="top"/>
    </xf>
    <xf numFmtId="49" fontId="0" fillId="0" borderId="0" xfId="100" applyFont="1" applyFill="1" applyBorder="1" applyProtection="1">
      <alignment vertical="top"/>
    </xf>
    <xf numFmtId="49" fontId="28" fillId="0" borderId="0" xfId="100" applyFont="1" applyFill="1" applyBorder="1" applyAlignment="1" applyProtection="1">
      <alignment horizontal="center" vertical="center"/>
    </xf>
    <xf numFmtId="49" fontId="50" fillId="0" borderId="0" xfId="100" applyFont="1" applyFill="1" applyBorder="1" applyProtection="1">
      <alignment vertical="top"/>
    </xf>
    <xf numFmtId="0" fontId="92" fillId="0" borderId="0" xfId="53" applyFont="1" applyFill="1" applyAlignment="1" applyProtection="1">
      <alignment vertical="center" wrapText="1"/>
    </xf>
    <xf numFmtId="0" fontId="6" fillId="7" borderId="5" xfId="53" applyNumberFormat="1" applyFont="1" applyFill="1" applyBorder="1" applyAlignment="1" applyProtection="1">
      <alignment horizontal="right" vertical="center" wrapText="1"/>
    </xf>
    <xf numFmtId="49" fontId="6" fillId="0" borderId="57" xfId="53" applyNumberFormat="1" applyFont="1" applyFill="1" applyBorder="1" applyAlignment="1" applyProtection="1">
      <alignment horizontal="center" vertical="center" wrapText="1"/>
    </xf>
    <xf numFmtId="0" fontId="6" fillId="0" borderId="15" xfId="53" applyFont="1" applyFill="1" applyBorder="1" applyAlignment="1" applyProtection="1">
      <alignment vertical="top" wrapText="1"/>
    </xf>
    <xf numFmtId="0" fontId="6" fillId="0" borderId="21" xfId="53" applyFont="1" applyFill="1" applyBorder="1" applyAlignment="1" applyProtection="1">
      <alignment vertical="top" wrapText="1"/>
    </xf>
    <xf numFmtId="0" fontId="6" fillId="0" borderId="15" xfId="53" applyFont="1" applyFill="1" applyBorder="1" applyAlignment="1" applyProtection="1">
      <alignment vertical="center" wrapText="1"/>
    </xf>
    <xf numFmtId="0" fontId="6" fillId="0" borderId="22" xfId="53" applyFont="1" applyFill="1" applyBorder="1" applyAlignment="1" applyProtection="1">
      <alignment vertical="center" wrapText="1"/>
    </xf>
    <xf numFmtId="49" fontId="6" fillId="9" borderId="5" xfId="53" applyNumberFormat="1" applyFont="1" applyFill="1" applyBorder="1" applyAlignment="1" applyProtection="1">
      <alignment vertical="center" wrapText="1"/>
      <protection locked="0"/>
    </xf>
    <xf numFmtId="49" fontId="6" fillId="10" borderId="12" xfId="53" applyNumberFormat="1" applyFont="1" applyFill="1" applyBorder="1" applyAlignment="1" applyProtection="1">
      <alignment vertical="center" wrapText="1"/>
    </xf>
    <xf numFmtId="4" fontId="6" fillId="7" borderId="15" xfId="53" applyNumberFormat="1" applyFont="1" applyFill="1" applyBorder="1" applyAlignment="1" applyProtection="1">
      <alignment horizontal="right" vertical="center" wrapText="1"/>
    </xf>
    <xf numFmtId="0" fontId="73" fillId="0" borderId="0" xfId="53" applyFont="1" applyFill="1" applyAlignment="1" applyProtection="1">
      <alignment vertical="center" wrapText="1"/>
    </xf>
    <xf numFmtId="49" fontId="28" fillId="0" borderId="25" xfId="32" applyNumberFormat="1" applyFont="1" applyFill="1" applyBorder="1" applyAlignment="1" applyProtection="1">
      <alignment horizontal="center" vertical="center" wrapText="1"/>
    </xf>
    <xf numFmtId="0" fontId="28" fillId="0" borderId="25" xfId="32" applyNumberFormat="1" applyFont="1" applyFill="1" applyBorder="1" applyAlignment="1" applyProtection="1">
      <alignment horizontal="center" vertical="center" wrapText="1"/>
    </xf>
    <xf numFmtId="49" fontId="51" fillId="5" borderId="5" xfId="27" applyNumberFormat="1" applyFill="1" applyBorder="1" applyAlignment="1" applyProtection="1">
      <alignment horizontal="left" vertical="center" wrapText="1"/>
      <protection locked="0"/>
    </xf>
    <xf numFmtId="0" fontId="93" fillId="0" borderId="0" xfId="53" applyFont="1" applyFill="1" applyAlignment="1" applyProtection="1">
      <alignment vertical="center" wrapText="1"/>
    </xf>
    <xf numFmtId="0" fontId="93" fillId="0" borderId="0" xfId="53" applyFont="1" applyFill="1" applyBorder="1" applyAlignment="1" applyProtection="1">
      <alignment vertical="center" wrapText="1"/>
    </xf>
    <xf numFmtId="49" fontId="6" fillId="11" borderId="5" xfId="51" applyNumberFormat="1" applyFont="1" applyFill="1" applyBorder="1" applyAlignment="1" applyProtection="1">
      <alignment horizontal="left" vertical="center" wrapText="1"/>
    </xf>
    <xf numFmtId="49" fontId="0" fillId="0" borderId="5" xfId="117" applyFont="1" applyFill="1" applyBorder="1" applyAlignment="1" applyProtection="1">
      <alignment horizontal="center" vertical="center"/>
    </xf>
    <xf numFmtId="49" fontId="0" fillId="0" borderId="0" xfId="115" applyFont="1" applyFill="1" applyProtection="1">
      <alignment vertical="top"/>
    </xf>
    <xf numFmtId="49" fontId="0" fillId="8" borderId="0" xfId="115" applyFont="1" applyFill="1" applyProtection="1">
      <alignment vertical="top"/>
    </xf>
    <xf numFmtId="49" fontId="53" fillId="8" borderId="0" xfId="115" applyFont="1" applyFill="1" applyProtection="1">
      <alignment vertical="top"/>
    </xf>
    <xf numFmtId="49" fontId="57" fillId="8" borderId="0" xfId="115" applyFont="1" applyFill="1" applyProtection="1">
      <alignment vertical="top"/>
    </xf>
    <xf numFmtId="49" fontId="57" fillId="0" borderId="0" xfId="115" applyFont="1" applyFill="1" applyProtection="1">
      <alignment vertical="top"/>
    </xf>
    <xf numFmtId="49" fontId="53" fillId="0" borderId="0" xfId="115" applyFont="1" applyFill="1" applyProtection="1">
      <alignment vertical="top"/>
    </xf>
    <xf numFmtId="49" fontId="53" fillId="0" borderId="0" xfId="115" applyFont="1" applyFill="1" applyAlignment="1" applyProtection="1">
      <alignment vertical="top"/>
    </xf>
    <xf numFmtId="0" fontId="53" fillId="0" borderId="0" xfId="115" applyNumberFormat="1" applyFont="1" applyFill="1" applyProtection="1">
      <alignment vertical="top"/>
    </xf>
    <xf numFmtId="0" fontId="59" fillId="0" borderId="0" xfId="115" applyNumberFormat="1" applyFont="1" applyFill="1" applyProtection="1">
      <alignment vertical="top"/>
    </xf>
    <xf numFmtId="49" fontId="53" fillId="0" borderId="0" xfId="115" applyFont="1" applyFill="1">
      <alignment vertical="top"/>
    </xf>
    <xf numFmtId="49" fontId="57" fillId="0" borderId="0" xfId="115" applyFont="1" applyFill="1">
      <alignment vertical="top"/>
    </xf>
    <xf numFmtId="0" fontId="94" fillId="0" borderId="0" xfId="115" applyNumberFormat="1" applyFont="1" applyFill="1">
      <alignment vertical="top"/>
    </xf>
    <xf numFmtId="0" fontId="6" fillId="0" borderId="0" xfId="53" applyFont="1" applyFill="1" applyAlignment="1" applyProtection="1">
      <alignment vertical="center" wrapText="1"/>
    </xf>
    <xf numFmtId="0" fontId="0" fillId="0" borderId="0" xfId="53" applyFont="1" applyFill="1" applyAlignment="1" applyProtection="1">
      <alignment vertical="center" wrapText="1"/>
    </xf>
    <xf numFmtId="0" fontId="6" fillId="0" borderId="0" xfId="53" applyFont="1" applyFill="1" applyBorder="1" applyAlignment="1" applyProtection="1">
      <alignment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4" fontId="6" fillId="9" borderId="5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32" applyFont="1" applyFill="1" applyBorder="1" applyAlignment="1" applyProtection="1">
      <alignment horizontal="center" vertical="center" wrapText="1"/>
    </xf>
    <xf numFmtId="4" fontId="6" fillId="9" borderId="22" xfId="53" applyNumberFormat="1" applyFont="1" applyFill="1" applyBorder="1" applyAlignment="1" applyProtection="1">
      <alignment horizontal="right" vertical="center" wrapText="1"/>
      <protection locked="0"/>
    </xf>
    <xf numFmtId="0" fontId="53" fillId="0" borderId="0" xfId="53" applyFont="1" applyFill="1" applyAlignment="1" applyProtection="1">
      <alignment vertical="center" wrapText="1"/>
    </xf>
    <xf numFmtId="49" fontId="53" fillId="0" borderId="0" xfId="53" applyNumberFormat="1" applyFont="1" applyFill="1" applyAlignment="1" applyProtection="1">
      <alignment horizontal="center" vertical="center" wrapText="1"/>
    </xf>
    <xf numFmtId="0" fontId="6" fillId="0" borderId="0" xfId="110" applyNumberFormat="1" applyFont="1" applyFill="1" applyBorder="1" applyAlignment="1" applyProtection="1">
      <alignment horizontal="center" wrapText="1"/>
    </xf>
    <xf numFmtId="49" fontId="6" fillId="0" borderId="43" xfId="53" applyNumberFormat="1" applyFont="1" applyFill="1" applyBorder="1" applyAlignment="1" applyProtection="1">
      <alignment horizontal="center" vertical="center" wrapText="1"/>
    </xf>
    <xf numFmtId="0" fontId="6" fillId="0" borderId="43" xfId="53" applyFont="1" applyFill="1" applyBorder="1" applyAlignment="1" applyProtection="1">
      <alignment horizontal="left" vertical="center" wrapText="1"/>
    </xf>
    <xf numFmtId="0" fontId="6" fillId="0" borderId="43" xfId="53" applyFont="1" applyFill="1" applyBorder="1" applyAlignment="1" applyProtection="1">
      <alignment horizontal="center" vertical="center" wrapText="1"/>
    </xf>
    <xf numFmtId="0" fontId="57" fillId="0" borderId="0" xfId="53" applyFont="1" applyFill="1" applyAlignment="1" applyProtection="1">
      <alignment vertical="center" wrapText="1"/>
    </xf>
    <xf numFmtId="0" fontId="57" fillId="0" borderId="0" xfId="53" applyNumberFormat="1" applyFont="1" applyFill="1" applyAlignment="1" applyProtection="1">
      <alignment vertical="center" wrapText="1"/>
    </xf>
    <xf numFmtId="4" fontId="6" fillId="0" borderId="43" xfId="53" applyNumberFormat="1" applyFont="1" applyFill="1" applyBorder="1" applyAlignment="1" applyProtection="1">
      <alignment horizontal="center" vertical="center" wrapText="1"/>
    </xf>
    <xf numFmtId="4" fontId="6" fillId="9" borderId="43" xfId="53" applyNumberFormat="1" applyFont="1" applyFill="1" applyBorder="1" applyAlignment="1" applyProtection="1">
      <alignment horizontal="right" vertical="center" wrapText="1"/>
      <protection locked="0"/>
    </xf>
    <xf numFmtId="4" fontId="6" fillId="9" borderId="58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32" applyFont="1" applyFill="1" applyBorder="1" applyAlignment="1" applyProtection="1">
      <alignment horizontal="left" vertical="top" wrapText="1"/>
    </xf>
    <xf numFmtId="4" fontId="6" fillId="0" borderId="58" xfId="53" applyNumberFormat="1" applyFont="1" applyFill="1" applyBorder="1" applyAlignment="1" applyProtection="1">
      <alignment horizontal="center" vertical="center" wrapText="1"/>
    </xf>
    <xf numFmtId="4" fontId="6" fillId="0" borderId="5" xfId="53" applyNumberFormat="1" applyFont="1" applyFill="1" applyBorder="1" applyAlignment="1" applyProtection="1">
      <alignment horizontal="center" vertical="center" wrapText="1"/>
    </xf>
    <xf numFmtId="0" fontId="6" fillId="0" borderId="61" xfId="53" applyFont="1" applyFill="1" applyBorder="1" applyAlignment="1" applyProtection="1">
      <alignment horizontal="left" vertical="center" wrapText="1" indent="1"/>
    </xf>
    <xf numFmtId="49" fontId="6" fillId="0" borderId="67" xfId="53" applyNumberFormat="1" applyFont="1" applyFill="1" applyBorder="1" applyAlignment="1" applyProtection="1">
      <alignment horizontal="center" vertical="center" wrapText="1"/>
    </xf>
    <xf numFmtId="49" fontId="89" fillId="0" borderId="5" xfId="53" applyNumberFormat="1" applyFont="1" applyFill="1" applyBorder="1" applyAlignment="1" applyProtection="1">
      <alignment horizontal="left" vertical="center" wrapText="1" indent="1"/>
    </xf>
    <xf numFmtId="49" fontId="12" fillId="0" borderId="5" xfId="107" applyNumberFormat="1" applyFont="1" applyFill="1" applyBorder="1" applyAlignment="1" applyProtection="1">
      <alignment horizontal="center" vertical="center" wrapText="1"/>
    </xf>
    <xf numFmtId="0" fontId="93" fillId="0" borderId="0" xfId="110" applyFont="1"/>
    <xf numFmtId="0" fontId="92" fillId="0" borderId="0" xfId="110" applyFont="1"/>
    <xf numFmtId="0" fontId="95" fillId="0" borderId="0" xfId="110" applyNumberFormat="1" applyFont="1" applyFill="1" applyBorder="1" applyAlignment="1" applyProtection="1">
      <alignment horizontal="right" vertical="top"/>
    </xf>
    <xf numFmtId="0" fontId="78" fillId="0" borderId="0" xfId="53" applyFont="1" applyFill="1" applyAlignment="1" applyProtection="1">
      <alignment vertical="center" wrapText="1"/>
    </xf>
    <xf numFmtId="1" fontId="6" fillId="9" borderId="12" xfId="53" applyNumberFormat="1" applyFont="1" applyFill="1" applyBorder="1" applyAlignment="1" applyProtection="1">
      <alignment horizontal="left" vertical="center" wrapText="1" indent="1"/>
      <protection locked="0"/>
    </xf>
    <xf numFmtId="49" fontId="40" fillId="10" borderId="64" xfId="38" applyFont="1" applyFill="1" applyBorder="1" applyAlignment="1" applyProtection="1">
      <alignment horizontal="left" vertical="center"/>
    </xf>
    <xf numFmtId="49" fontId="40" fillId="10" borderId="64" xfId="38" applyFont="1" applyFill="1" applyBorder="1" applyAlignment="1" applyProtection="1">
      <alignment horizontal="left" vertical="center" indent="1"/>
    </xf>
    <xf numFmtId="49" fontId="88" fillId="10" borderId="67" xfId="38" applyFont="1" applyFill="1" applyBorder="1" applyAlignment="1" applyProtection="1">
      <alignment horizontal="left" vertical="center" indent="1"/>
    </xf>
    <xf numFmtId="49" fontId="40" fillId="10" borderId="63" xfId="38" applyFont="1" applyFill="1" applyBorder="1" applyAlignment="1" applyProtection="1">
      <alignment horizontal="left" vertical="center"/>
    </xf>
    <xf numFmtId="49" fontId="40" fillId="10" borderId="63" xfId="38" applyFont="1" applyFill="1" applyBorder="1" applyAlignment="1" applyProtection="1">
      <alignment horizontal="left" vertical="center" indent="1"/>
    </xf>
    <xf numFmtId="49" fontId="91" fillId="0" borderId="5" xfId="38" applyFont="1" applyFill="1" applyBorder="1" applyAlignment="1" applyProtection="1">
      <alignment horizontal="center" vertical="center" wrapText="1"/>
    </xf>
    <xf numFmtId="0" fontId="6" fillId="0" borderId="5" xfId="0" applyNumberFormat="1" applyFont="1" applyBorder="1" applyAlignment="1" applyProtection="1">
      <alignment vertical="top" wrapText="1"/>
    </xf>
    <xf numFmtId="49" fontId="6" fillId="0" borderId="5" xfId="0" applyNumberFormat="1" applyFont="1" applyBorder="1" applyAlignment="1" applyProtection="1">
      <alignment vertical="top" wrapText="1"/>
    </xf>
    <xf numFmtId="0" fontId="20" fillId="8" borderId="0" xfId="53" applyFont="1" applyFill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left" vertical="center" wrapText="1"/>
    </xf>
    <xf numFmtId="0" fontId="6" fillId="0" borderId="5" xfId="53" applyFont="1" applyFill="1" applyBorder="1" applyAlignment="1" applyProtection="1">
      <alignment horizontal="left" vertical="center" wrapText="1" indent="1"/>
    </xf>
    <xf numFmtId="0" fontId="6" fillId="0" borderId="5" xfId="53" applyFont="1" applyFill="1" applyBorder="1" applyAlignment="1" applyProtection="1">
      <alignment horizontal="left" vertical="center" wrapText="1" indent="2"/>
    </xf>
    <xf numFmtId="49" fontId="88" fillId="10" borderId="66" xfId="38" applyFont="1" applyFill="1" applyBorder="1" applyAlignment="1" applyProtection="1">
      <alignment horizontal="left" vertical="center" indent="1"/>
    </xf>
    <xf numFmtId="0" fontId="6" fillId="0" borderId="43" xfId="53" applyFont="1" applyFill="1" applyBorder="1" applyAlignment="1" applyProtection="1">
      <alignment horizontal="center" vertical="center" wrapText="1"/>
    </xf>
    <xf numFmtId="0" fontId="6" fillId="0" borderId="43" xfId="53" applyFont="1" applyFill="1" applyBorder="1" applyAlignment="1" applyProtection="1">
      <alignment horizontal="left" vertical="center" wrapText="1" indent="2"/>
    </xf>
    <xf numFmtId="0" fontId="53" fillId="0" borderId="65" xfId="110" applyNumberFormat="1" applyFont="1" applyFill="1" applyBorder="1" applyAlignment="1" applyProtection="1"/>
    <xf numFmtId="49" fontId="6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" fontId="6" fillId="5" borderId="5" xfId="53" applyNumberFormat="1" applyFont="1" applyFill="1" applyBorder="1" applyAlignment="1" applyProtection="1">
      <alignment horizontal="right" vertical="center" wrapText="1"/>
      <protection locked="0"/>
    </xf>
    <xf numFmtId="49" fontId="6" fillId="9" borderId="12" xfId="53" applyNumberFormat="1" applyFont="1" applyFill="1" applyBorder="1" applyAlignment="1" applyProtection="1">
      <alignment horizontal="left" vertical="center" wrapText="1" indent="1"/>
      <protection locked="0"/>
    </xf>
    <xf numFmtId="49" fontId="6" fillId="0" borderId="5" xfId="53" applyNumberFormat="1" applyFont="1" applyFill="1" applyBorder="1" applyAlignment="1" applyProtection="1">
      <alignment vertical="center" wrapText="1"/>
    </xf>
    <xf numFmtId="4" fontId="6" fillId="0" borderId="5" xfId="53" applyNumberFormat="1" applyFont="1" applyFill="1" applyBorder="1" applyAlignment="1" applyProtection="1">
      <alignment horizontal="right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49" fontId="6" fillId="0" borderId="5" xfId="53" applyNumberFormat="1" applyFont="1" applyFill="1" applyBorder="1" applyAlignment="1" applyProtection="1">
      <alignment horizontal="center" vertical="center" wrapText="1"/>
    </xf>
    <xf numFmtId="49" fontId="53" fillId="0" borderId="0" xfId="53" applyNumberFormat="1" applyFont="1" applyFill="1" applyAlignment="1" applyProtection="1">
      <alignment horizontal="center" vertical="center" wrapText="1"/>
    </xf>
    <xf numFmtId="49" fontId="6" fillId="0" borderId="0" xfId="53" applyNumberFormat="1" applyFont="1" applyFill="1" applyBorder="1" applyAlignment="1" applyProtection="1">
      <alignment horizontal="center" vertical="top" wrapText="1"/>
    </xf>
    <xf numFmtId="0" fontId="6" fillId="0" borderId="14" xfId="53" applyFont="1" applyFill="1" applyBorder="1" applyAlignment="1" applyProtection="1">
      <alignment vertical="top" wrapText="1"/>
    </xf>
    <xf numFmtId="0" fontId="6" fillId="0" borderId="20" xfId="53" applyFont="1" applyFill="1" applyBorder="1" applyAlignment="1" applyProtection="1">
      <alignment vertical="center" wrapText="1"/>
    </xf>
    <xf numFmtId="49" fontId="6" fillId="9" borderId="12" xfId="53" applyNumberFormat="1" applyFont="1" applyFill="1" applyBorder="1" applyAlignment="1" applyProtection="1">
      <alignment horizontal="left" vertical="center" wrapText="1" indent="2"/>
      <protection locked="0"/>
    </xf>
    <xf numFmtId="0" fontId="6" fillId="0" borderId="54" xfId="53" applyFont="1" applyFill="1" applyBorder="1" applyAlignment="1" applyProtection="1">
      <alignment vertical="center" wrapText="1"/>
    </xf>
    <xf numFmtId="0" fontId="6" fillId="0" borderId="5" xfId="32" applyFont="1" applyFill="1" applyBorder="1" applyAlignment="1" applyProtection="1">
      <alignment horizontal="center" vertical="center" wrapText="1"/>
    </xf>
    <xf numFmtId="49" fontId="6" fillId="9" borderId="43" xfId="53" applyNumberFormat="1" applyFont="1" applyFill="1" applyBorder="1" applyAlignment="1" applyProtection="1">
      <alignment horizontal="left" vertical="center" wrapText="1"/>
      <protection locked="0"/>
    </xf>
    <xf numFmtId="49" fontId="6" fillId="0" borderId="43" xfId="38" applyFont="1" applyBorder="1" applyAlignment="1">
      <alignment horizontal="center" vertical="center" wrapText="1"/>
    </xf>
    <xf numFmtId="0" fontId="6" fillId="0" borderId="22" xfId="114" applyFont="1" applyFill="1" applyBorder="1" applyAlignment="1" applyProtection="1">
      <alignment vertical="center" wrapText="1"/>
    </xf>
    <xf numFmtId="0" fontId="57" fillId="0" borderId="0" xfId="53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0" borderId="22" xfId="53" applyFont="1" applyFill="1" applyBorder="1" applyAlignment="1" applyProtection="1">
      <alignment horizontal="center" vertical="center" wrapText="1"/>
    </xf>
    <xf numFmtId="0" fontId="57" fillId="0" borderId="0" xfId="53" applyFont="1" applyFill="1" applyBorder="1" applyAlignment="1" applyProtection="1">
      <alignment vertical="center" wrapText="1"/>
    </xf>
    <xf numFmtId="0" fontId="0" fillId="0" borderId="0" xfId="115" applyNumberFormat="1" applyFont="1" applyFill="1" applyProtection="1">
      <alignment vertical="top"/>
    </xf>
    <xf numFmtId="9" fontId="8" fillId="0" borderId="5" xfId="115" applyNumberFormat="1" applyFont="1" applyFill="1" applyBorder="1" applyAlignment="1" applyProtection="1">
      <alignment horizontal="center" vertical="center" wrapText="1"/>
    </xf>
    <xf numFmtId="0" fontId="57" fillId="0" borderId="0" xfId="53" applyNumberFormat="1" applyFont="1" applyFill="1" applyAlignment="1" applyProtection="1">
      <alignment horizontal="center" vertical="center" wrapText="1"/>
    </xf>
    <xf numFmtId="0" fontId="57" fillId="0" borderId="5" xfId="53" applyFont="1" applyFill="1" applyBorder="1" applyAlignment="1" applyProtection="1">
      <alignment horizontal="left" vertical="center" wrapText="1"/>
    </xf>
    <xf numFmtId="49" fontId="40" fillId="10" borderId="12" xfId="115" applyFont="1" applyFill="1" applyBorder="1" applyAlignment="1" applyProtection="1">
      <alignment horizontal="left" vertical="center"/>
    </xf>
    <xf numFmtId="49" fontId="40" fillId="10" borderId="13" xfId="115" applyFont="1" applyFill="1" applyBorder="1" applyAlignment="1" applyProtection="1">
      <alignment horizontal="left" vertical="center" indent="1"/>
    </xf>
    <xf numFmtId="49" fontId="40" fillId="10" borderId="13" xfId="115" applyFont="1" applyFill="1" applyBorder="1" applyAlignment="1" applyProtection="1">
      <alignment horizontal="left" vertical="center"/>
    </xf>
    <xf numFmtId="49" fontId="40" fillId="10" borderId="14" xfId="115" applyFont="1" applyFill="1" applyBorder="1" applyAlignment="1" applyProtection="1">
      <alignment horizontal="left" vertical="center" indent="1"/>
    </xf>
    <xf numFmtId="49" fontId="0" fillId="0" borderId="21" xfId="0" applyFill="1" applyBorder="1" applyProtection="1">
      <alignment vertical="top"/>
    </xf>
    <xf numFmtId="9" fontId="8" fillId="0" borderId="22" xfId="115" applyNumberFormat="1" applyFont="1" applyFill="1" applyBorder="1" applyAlignment="1" applyProtection="1">
      <alignment horizontal="center" vertical="center" wrapText="1"/>
    </xf>
    <xf numFmtId="0" fontId="57" fillId="0" borderId="21" xfId="53" applyFont="1" applyFill="1" applyBorder="1" applyAlignment="1" applyProtection="1">
      <alignment horizontal="left" vertical="center" wrapText="1"/>
    </xf>
    <xf numFmtId="0" fontId="57" fillId="0" borderId="15" xfId="53" applyFont="1" applyFill="1" applyBorder="1" applyAlignment="1" applyProtection="1">
      <alignment horizontal="left" vertical="center" wrapText="1"/>
    </xf>
    <xf numFmtId="49" fontId="0" fillId="0" borderId="5" xfId="53" applyNumberFormat="1" applyFont="1" applyFill="1" applyBorder="1" applyAlignment="1" applyProtection="1">
      <alignment horizontal="center" vertical="center" wrapText="1"/>
    </xf>
    <xf numFmtId="0" fontId="0" fillId="0" borderId="5" xfId="53" applyFont="1" applyFill="1" applyBorder="1" applyAlignment="1" applyProtection="1">
      <alignment horizontal="left" vertical="center" wrapText="1"/>
    </xf>
    <xf numFmtId="4" fontId="33" fillId="7" borderId="5" xfId="53" applyNumberFormat="1" applyFont="1" applyFill="1" applyBorder="1" applyAlignment="1" applyProtection="1">
      <alignment horizontal="right" vertical="center" wrapText="1"/>
    </xf>
    <xf numFmtId="49" fontId="33" fillId="9" borderId="5" xfId="53" applyNumberFormat="1" applyFont="1" applyFill="1" applyBorder="1" applyAlignment="1" applyProtection="1">
      <alignment horizontal="left" vertical="center" wrapText="1"/>
      <protection locked="0"/>
    </xf>
    <xf numFmtId="4" fontId="33" fillId="9" borderId="5" xfId="53" applyNumberFormat="1" applyFont="1" applyFill="1" applyBorder="1" applyAlignment="1" applyProtection="1">
      <alignment horizontal="right" vertical="center" wrapText="1"/>
      <protection locked="0"/>
    </xf>
    <xf numFmtId="4" fontId="53" fillId="0" borderId="5" xfId="53" applyNumberFormat="1" applyFont="1" applyFill="1" applyBorder="1" applyAlignment="1" applyProtection="1">
      <alignment horizontal="right" vertical="center" wrapText="1"/>
    </xf>
    <xf numFmtId="49" fontId="0" fillId="10" borderId="12" xfId="117" applyFont="1" applyFill="1" applyBorder="1" applyAlignment="1" applyProtection="1">
      <alignment horizontal="center" vertical="center"/>
    </xf>
    <xf numFmtId="49" fontId="0" fillId="10" borderId="13" xfId="117" applyFont="1" applyFill="1" applyBorder="1" applyAlignment="1" applyProtection="1">
      <alignment horizontal="center" vertical="center"/>
    </xf>
    <xf numFmtId="49" fontId="40" fillId="10" borderId="13" xfId="117" applyFont="1" applyFill="1" applyBorder="1" applyAlignment="1" applyProtection="1">
      <alignment horizontal="left" vertical="center"/>
    </xf>
    <xf numFmtId="49" fontId="40" fillId="10" borderId="14" xfId="117" applyFont="1" applyFill="1" applyBorder="1" applyAlignment="1" applyProtection="1">
      <alignment horizontal="left" vertical="center" indent="1"/>
    </xf>
    <xf numFmtId="0" fontId="57" fillId="0" borderId="0" xfId="53" applyNumberFormat="1" applyFont="1" applyFill="1" applyBorder="1" applyAlignment="1" applyProtection="1">
      <alignment vertical="center" wrapText="1"/>
    </xf>
    <xf numFmtId="49" fontId="0" fillId="0" borderId="27" xfId="51" applyNumberFormat="1" applyFont="1" applyFill="1" applyBorder="1" applyAlignment="1" applyProtection="1">
      <alignment horizontal="center" vertical="center" wrapText="1"/>
    </xf>
    <xf numFmtId="49" fontId="8" fillId="10" borderId="23" xfId="38" applyFont="1" applyFill="1" applyBorder="1" applyAlignment="1" applyProtection="1">
      <alignment horizontal="right" vertical="center" wrapText="1"/>
    </xf>
    <xf numFmtId="49" fontId="6" fillId="0" borderId="5" xfId="51" applyNumberFormat="1" applyFont="1" applyFill="1" applyBorder="1" applyAlignment="1" applyProtection="1">
      <alignment horizontal="center" vertical="center" wrapText="1"/>
    </xf>
    <xf numFmtId="49" fontId="33" fillId="9" borderId="5" xfId="53" applyNumberFormat="1" applyFont="1" applyFill="1" applyBorder="1" applyAlignment="1" applyProtection="1">
      <alignment horizontal="center" vertical="center" wrapText="1"/>
      <protection locked="0"/>
    </xf>
    <xf numFmtId="49" fontId="0" fillId="0" borderId="14" xfId="53" applyNumberFormat="1" applyFont="1" applyFill="1" applyBorder="1" applyAlignment="1" applyProtection="1">
      <alignment horizontal="center" vertical="center" wrapText="1"/>
    </xf>
    <xf numFmtId="49" fontId="0" fillId="10" borderId="23" xfId="117" applyFont="1" applyFill="1" applyBorder="1" applyAlignment="1" applyProtection="1">
      <alignment horizontal="center" vertical="center"/>
    </xf>
    <xf numFmtId="0" fontId="33" fillId="0" borderId="5" xfId="53" applyFont="1" applyFill="1" applyBorder="1" applyAlignment="1" applyProtection="1">
      <alignment vertical="center" wrapText="1"/>
    </xf>
    <xf numFmtId="49" fontId="33" fillId="0" borderId="26" xfId="53" applyNumberFormat="1" applyFont="1" applyFill="1" applyBorder="1" applyAlignment="1" applyProtection="1">
      <alignment horizontal="center" vertical="center" wrapText="1"/>
    </xf>
    <xf numFmtId="0" fontId="6" fillId="0" borderId="5" xfId="115" applyNumberFormat="1" applyFont="1" applyFill="1" applyBorder="1" applyAlignment="1" applyProtection="1">
      <alignment horizontal="left" vertical="center" indent="1"/>
    </xf>
    <xf numFmtId="0" fontId="6" fillId="0" borderId="5" xfId="53" applyNumberFormat="1" applyFont="1" applyFill="1" applyBorder="1" applyAlignment="1" applyProtection="1">
      <alignment horizontal="left" vertical="center" wrapText="1"/>
    </xf>
    <xf numFmtId="0" fontId="57" fillId="0" borderId="5" xfId="53" applyNumberFormat="1" applyFont="1" applyFill="1" applyBorder="1" applyAlignment="1" applyProtection="1">
      <alignment vertical="center" wrapText="1"/>
    </xf>
    <xf numFmtId="0" fontId="40" fillId="0" borderId="5" xfId="115" applyNumberFormat="1" applyFont="1" applyFill="1" applyBorder="1" applyAlignment="1" applyProtection="1">
      <alignment horizontal="left" vertical="center" indent="1"/>
    </xf>
    <xf numFmtId="0" fontId="6" fillId="0" borderId="5" xfId="53" applyFont="1" applyFill="1" applyBorder="1" applyAlignment="1" applyProtection="1">
      <alignment horizontal="center" vertical="center" wrapText="1"/>
    </xf>
    <xf numFmtId="49" fontId="6" fillId="0" borderId="5" xfId="53" applyNumberFormat="1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left" vertical="center" wrapText="1" indent="1"/>
    </xf>
    <xf numFmtId="0" fontId="6" fillId="0" borderId="5" xfId="53" applyFont="1" applyFill="1" applyBorder="1" applyAlignment="1" applyProtection="1">
      <alignment horizontal="left" vertical="center" wrapText="1" indent="2"/>
    </xf>
    <xf numFmtId="49" fontId="53" fillId="0" borderId="0" xfId="53" applyNumberFormat="1" applyFont="1" applyFill="1" applyAlignment="1" applyProtection="1">
      <alignment horizontal="center" vertical="center" wrapText="1"/>
    </xf>
    <xf numFmtId="49" fontId="6" fillId="0" borderId="5" xfId="53" applyNumberFormat="1" applyFont="1" applyFill="1" applyBorder="1" applyAlignment="1" applyProtection="1">
      <alignment horizontal="center" vertical="center" wrapText="1"/>
    </xf>
    <xf numFmtId="4" fontId="6" fillId="0" borderId="12" xfId="53" applyNumberFormat="1" applyFont="1" applyFill="1" applyBorder="1" applyAlignment="1" applyProtection="1">
      <alignment horizontal="center" vertical="center" wrapText="1"/>
    </xf>
    <xf numFmtId="4" fontId="6" fillId="0" borderId="61" xfId="53" applyNumberFormat="1" applyFont="1" applyFill="1" applyBorder="1" applyAlignment="1" applyProtection="1">
      <alignment horizontal="center" vertical="center" wrapText="1"/>
    </xf>
    <xf numFmtId="4" fontId="6" fillId="9" borderId="15" xfId="53" applyNumberFormat="1" applyFont="1" applyFill="1" applyBorder="1" applyAlignment="1" applyProtection="1">
      <alignment horizontal="right" vertical="center" wrapText="1"/>
      <protection locked="0"/>
    </xf>
    <xf numFmtId="4" fontId="6" fillId="9" borderId="60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26" xfId="53" applyFont="1" applyFill="1" applyBorder="1" applyAlignment="1" applyProtection="1">
      <alignment vertical="center" wrapText="1"/>
    </xf>
    <xf numFmtId="0" fontId="84" fillId="0" borderId="65" xfId="110" applyNumberFormat="1" applyFont="1" applyFill="1" applyBorder="1" applyAlignment="1" applyProtection="1">
      <alignment horizontal="center" wrapText="1"/>
    </xf>
    <xf numFmtId="0" fontId="84" fillId="0" borderId="68" xfId="110" applyNumberFormat="1" applyFont="1" applyFill="1" applyBorder="1" applyAlignment="1" applyProtection="1">
      <alignment horizontal="center" wrapText="1"/>
    </xf>
    <xf numFmtId="0" fontId="57" fillId="0" borderId="68" xfId="110" applyNumberFormat="1" applyFont="1" applyFill="1" applyBorder="1" applyAlignment="1" applyProtection="1">
      <alignment horizontal="center" wrapText="1"/>
    </xf>
    <xf numFmtId="49" fontId="96" fillId="0" borderId="21" xfId="38" applyFont="1" applyFill="1" applyBorder="1" applyAlignment="1" applyProtection="1">
      <alignment horizontal="left" vertical="center"/>
    </xf>
    <xf numFmtId="0" fontId="57" fillId="0" borderId="16" xfId="110" applyNumberFormat="1" applyFont="1" applyFill="1" applyBorder="1" applyAlignment="1" applyProtection="1"/>
    <xf numFmtId="0" fontId="57" fillId="0" borderId="68" xfId="110" applyNumberFormat="1" applyFont="1" applyFill="1" applyBorder="1" applyAlignment="1" applyProtection="1"/>
    <xf numFmtId="0" fontId="57" fillId="0" borderId="65" xfId="110" applyNumberFormat="1" applyFont="1" applyFill="1" applyBorder="1" applyAlignment="1" applyProtection="1"/>
    <xf numFmtId="49" fontId="96" fillId="0" borderId="22" xfId="38" applyFont="1" applyFill="1" applyBorder="1" applyAlignment="1" applyProtection="1">
      <alignment horizontal="left" vertical="center"/>
    </xf>
    <xf numFmtId="49" fontId="6" fillId="9" borderId="5" xfId="53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Fill="1" applyBorder="1" applyProtection="1">
      <alignment vertical="top"/>
    </xf>
    <xf numFmtId="166" fontId="6" fillId="0" borderId="5" xfId="53" applyNumberFormat="1" applyFont="1" applyFill="1" applyBorder="1" applyAlignment="1" applyProtection="1">
      <alignment horizontal="center" vertical="center" wrapText="1"/>
    </xf>
    <xf numFmtId="49" fontId="28" fillId="0" borderId="13" xfId="32" applyNumberFormat="1" applyFont="1" applyFill="1" applyBorder="1" applyAlignment="1" applyProtection="1">
      <alignment horizontal="center" vertical="center" wrapText="1"/>
    </xf>
    <xf numFmtId="49" fontId="6" fillId="0" borderId="0" xfId="51" applyNumberFormat="1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0" borderId="0" xfId="43" applyFont="1" applyFill="1" applyBorder="1" applyAlignment="1" applyProtection="1">
      <alignment horizontal="right" vertical="center" wrapText="1"/>
    </xf>
    <xf numFmtId="49" fontId="6" fillId="0" borderId="5" xfId="32" applyNumberFormat="1" applyFont="1" applyFill="1" applyBorder="1" applyAlignment="1" applyProtection="1">
      <alignment horizontal="center" vertical="center" wrapText="1"/>
    </xf>
    <xf numFmtId="0" fontId="6" fillId="0" borderId="5" xfId="43" applyFont="1" applyFill="1" applyBorder="1" applyAlignment="1" applyProtection="1">
      <alignment horizontal="center" vertical="center" wrapText="1"/>
    </xf>
    <xf numFmtId="0" fontId="9" fillId="0" borderId="0" xfId="53" applyFont="1" applyFill="1" applyAlignment="1" applyProtection="1">
      <alignment horizontal="left" vertical="top" wrapText="1"/>
    </xf>
    <xf numFmtId="0" fontId="6" fillId="0" borderId="5" xfId="32" applyFont="1" applyFill="1" applyBorder="1" applyAlignment="1" applyProtection="1">
      <alignment horizontal="center" vertical="center" wrapText="1"/>
    </xf>
    <xf numFmtId="0" fontId="6" fillId="0" borderId="15" xfId="53" applyFont="1" applyFill="1" applyBorder="1" applyAlignment="1" applyProtection="1">
      <alignment horizontal="center" vertical="center" wrapText="1"/>
    </xf>
    <xf numFmtId="49" fontId="6" fillId="0" borderId="5" xfId="53" applyNumberFormat="1" applyFont="1" applyFill="1" applyBorder="1" applyAlignment="1" applyProtection="1">
      <alignment horizontal="center" vertical="center" wrapText="1"/>
    </xf>
    <xf numFmtId="0" fontId="57" fillId="0" borderId="0" xfId="53" applyNumberFormat="1" applyFont="1" applyFill="1" applyAlignment="1" applyProtection="1">
      <alignment horizontal="center" vertical="center" wrapText="1"/>
    </xf>
    <xf numFmtId="0" fontId="57" fillId="0" borderId="0" xfId="53" applyFont="1" applyFill="1" applyAlignment="1" applyProtection="1">
      <alignment horizontal="center" vertical="center" wrapText="1"/>
    </xf>
    <xf numFmtId="0" fontId="6" fillId="0" borderId="5" xfId="53" applyNumberFormat="1" applyFont="1" applyFill="1" applyBorder="1" applyAlignment="1" applyProtection="1">
      <alignment horizontal="left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7" fillId="0" borderId="5" xfId="51" applyNumberFormat="1" applyFont="1" applyFill="1" applyBorder="1" applyAlignment="1" applyProtection="1">
      <alignment horizontal="center" vertical="center" wrapText="1"/>
    </xf>
    <xf numFmtId="14" fontId="6" fillId="7" borderId="5" xfId="51" applyNumberFormat="1" applyFont="1" applyFill="1" applyBorder="1" applyAlignment="1" applyProtection="1">
      <alignment horizontal="left" vertical="center" wrapText="1" indent="1"/>
    </xf>
    <xf numFmtId="22" fontId="6" fillId="0" borderId="0" xfId="47" applyNumberFormat="1" applyFont="1" applyAlignment="1" applyProtection="1">
      <alignment horizontal="left" vertical="center" wrapText="1"/>
    </xf>
    <xf numFmtId="49" fontId="6" fillId="7" borderId="5" xfId="51" applyNumberFormat="1" applyFont="1" applyFill="1" applyBorder="1" applyAlignment="1" applyProtection="1">
      <alignment horizontal="center" vertical="center" wrapText="1"/>
    </xf>
    <xf numFmtId="49" fontId="0" fillId="7" borderId="27" xfId="51" applyNumberFormat="1" applyFont="1" applyFill="1" applyBorder="1" applyAlignment="1" applyProtection="1">
      <alignment horizontal="center" vertical="center" wrapText="1"/>
    </xf>
    <xf numFmtId="49" fontId="32" fillId="0" borderId="5" xfId="32" applyNumberFormat="1" applyFont="1" applyFill="1" applyBorder="1" applyAlignment="1" applyProtection="1">
      <alignment horizontal="center" vertical="top" wrapText="1"/>
    </xf>
    <xf numFmtId="49" fontId="32" fillId="0" borderId="16" xfId="32" applyNumberFormat="1" applyFont="1" applyFill="1" applyBorder="1" applyAlignment="1" applyProtection="1">
      <alignment horizontal="center" vertical="top" wrapText="1"/>
    </xf>
    <xf numFmtId="49" fontId="55" fillId="7" borderId="5" xfId="35" applyNumberFormat="1" applyFont="1" applyFill="1" applyBorder="1" applyAlignment="1" applyProtection="1">
      <alignment horizontal="left" vertical="center" wrapText="1" indent="1"/>
    </xf>
    <xf numFmtId="0" fontId="53" fillId="0" borderId="24" xfId="39" applyNumberFormat="1" applyFont="1" applyBorder="1" applyAlignment="1" applyProtection="1">
      <alignment vertical="center"/>
    </xf>
    <xf numFmtId="49" fontId="6" fillId="0" borderId="0" xfId="39" applyProtection="1">
      <alignment vertical="top"/>
    </xf>
    <xf numFmtId="0" fontId="6" fillId="0" borderId="5" xfId="115" applyNumberFormat="1" applyFont="1" applyFill="1" applyBorder="1" applyAlignment="1" applyProtection="1">
      <alignment horizontal="left" vertical="center" wrapText="1" indent="1"/>
    </xf>
    <xf numFmtId="49" fontId="51" fillId="9" borderId="5" xfId="27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40" applyNumberFormat="1" applyFont="1" applyFill="1" applyBorder="1" applyAlignment="1" applyProtection="1">
      <alignment horizontal="justify" vertical="top" wrapText="1"/>
    </xf>
    <xf numFmtId="49" fontId="15" fillId="0" borderId="0" xfId="40" applyFont="1" applyFill="1" applyBorder="1" applyAlignment="1" applyProtection="1">
      <alignment horizontal="left" vertical="top" wrapText="1" indent="1"/>
    </xf>
    <xf numFmtId="49" fontId="15" fillId="0" borderId="9" xfId="40" applyFont="1" applyFill="1" applyBorder="1" applyAlignment="1" applyProtection="1">
      <alignment vertical="center" wrapText="1"/>
    </xf>
    <xf numFmtId="49" fontId="15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9" fillId="13" borderId="29" xfId="25" applyNumberFormat="1" applyFont="1" applyFill="1" applyBorder="1" applyAlignment="1" applyProtection="1">
      <alignment horizontal="center" vertical="center" wrapText="1"/>
    </xf>
    <xf numFmtId="0" fontId="19" fillId="13" borderId="31" xfId="25" applyNumberFormat="1" applyFont="1" applyFill="1" applyBorder="1" applyAlignment="1" applyProtection="1">
      <alignment horizontal="center" vertical="center" wrapText="1"/>
    </xf>
    <xf numFmtId="0" fontId="19" fillId="13" borderId="30" xfId="25" applyNumberFormat="1" applyFont="1" applyFill="1" applyBorder="1" applyAlignment="1" applyProtection="1">
      <alignment horizontal="center" vertical="center" wrapText="1"/>
    </xf>
    <xf numFmtId="49" fontId="15" fillId="0" borderId="9" xfId="40" applyFont="1" applyFill="1" applyBorder="1" applyAlignment="1" applyProtection="1">
      <alignment horizontal="left" vertical="center" wrapText="1"/>
    </xf>
    <xf numFmtId="49" fontId="15" fillId="0" borderId="0" xfId="40" applyFont="1" applyFill="1" applyBorder="1" applyAlignment="1" applyProtection="1">
      <alignment horizontal="left" vertical="center" wrapText="1"/>
    </xf>
    <xf numFmtId="49" fontId="26" fillId="0" borderId="0" xfId="30" applyNumberFormat="1" applyFont="1" applyFill="1" applyBorder="1" applyAlignment="1" applyProtection="1">
      <alignment horizontal="left" vertical="top" wrapText="1" indent="1"/>
    </xf>
    <xf numFmtId="0" fontId="15" fillId="0" borderId="0" xfId="40" applyNumberFormat="1" applyFont="1" applyFill="1" applyBorder="1" applyAlignment="1" applyProtection="1">
      <alignment horizontal="justify" vertical="center" wrapText="1"/>
    </xf>
    <xf numFmtId="49" fontId="15" fillId="0" borderId="0" xfId="40" applyFont="1" applyFill="1" applyBorder="1" applyAlignment="1" applyProtection="1">
      <alignment horizontal="left" wrapText="1"/>
    </xf>
    <xf numFmtId="0" fontId="19" fillId="0" borderId="0" xfId="19" applyFont="1" applyFill="1" applyBorder="1" applyAlignment="1" applyProtection="1">
      <alignment horizontal="left" vertical="center" wrapText="1"/>
    </xf>
    <xf numFmtId="49" fontId="61" fillId="0" borderId="0" xfId="28" applyNumberFormat="1" applyFont="1" applyFill="1" applyBorder="1" applyAlignment="1" applyProtection="1">
      <alignment horizontal="left" vertical="top" wrapText="1"/>
    </xf>
    <xf numFmtId="0" fontId="19" fillId="0" borderId="16" xfId="19" applyFont="1" applyFill="1" applyBorder="1" applyAlignment="1" applyProtection="1">
      <alignment horizontal="left" vertical="center" wrapText="1"/>
    </xf>
    <xf numFmtId="0" fontId="19" fillId="0" borderId="21" xfId="19" applyFont="1" applyFill="1" applyBorder="1" applyAlignment="1" applyProtection="1">
      <alignment horizontal="left" vertical="center" wrapText="1"/>
    </xf>
    <xf numFmtId="0" fontId="19" fillId="0" borderId="24" xfId="19" applyFont="1" applyFill="1" applyBorder="1" applyAlignment="1" applyProtection="1">
      <alignment horizontal="left" vertical="center" wrapText="1"/>
    </xf>
    <xf numFmtId="0" fontId="15" fillId="0" borderId="0" xfId="46" applyFont="1" applyFill="1" applyBorder="1" applyAlignment="1" applyProtection="1">
      <alignment vertical="top" wrapText="1"/>
    </xf>
    <xf numFmtId="49" fontId="51" fillId="0" borderId="0" xfId="27" applyNumberFormat="1" applyBorder="1" applyAlignment="1" applyProtection="1">
      <alignment vertical="center"/>
    </xf>
    <xf numFmtId="0" fontId="19" fillId="0" borderId="0" xfId="19" applyFont="1" applyFill="1" applyBorder="1" applyAlignment="1" applyProtection="1">
      <alignment horizontal="left" vertical="top" wrapText="1"/>
    </xf>
    <xf numFmtId="49" fontId="15" fillId="0" borderId="0" xfId="40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4" fillId="0" borderId="0" xfId="40" applyNumberFormat="1" applyFont="1" applyFill="1" applyBorder="1" applyAlignment="1" applyProtection="1">
      <alignment horizontal="left" vertical="center" wrapText="1"/>
    </xf>
    <xf numFmtId="0" fontId="33" fillId="0" borderId="0" xfId="40" applyNumberFormat="1" applyFont="1" applyFill="1" applyBorder="1" applyAlignment="1" applyProtection="1">
      <alignment horizontal="justify" vertical="top" wrapText="1"/>
    </xf>
    <xf numFmtId="0" fontId="6" fillId="0" borderId="31" xfId="50" applyFont="1" applyFill="1" applyBorder="1" applyAlignment="1" applyProtection="1">
      <alignment horizontal="left" vertical="center" wrapText="1" indent="1"/>
    </xf>
    <xf numFmtId="14" fontId="6" fillId="7" borderId="5" xfId="51" applyNumberFormat="1" applyFont="1" applyFill="1" applyBorder="1" applyAlignment="1" applyProtection="1">
      <alignment horizontal="left" vertical="center" wrapText="1" indent="1"/>
    </xf>
    <xf numFmtId="0" fontId="32" fillId="0" borderId="16" xfId="53" applyFont="1" applyFill="1" applyBorder="1" applyAlignment="1" applyProtection="1">
      <alignment horizontal="center" vertical="top" wrapText="1"/>
    </xf>
    <xf numFmtId="0" fontId="28" fillId="0" borderId="16" xfId="53" applyFont="1" applyFill="1" applyBorder="1" applyAlignment="1" applyProtection="1">
      <alignment horizontal="center" vertical="top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7" borderId="15" xfId="53" applyNumberFormat="1" applyFont="1" applyFill="1" applyBorder="1" applyAlignment="1" applyProtection="1">
      <alignment horizontal="left" vertical="center" wrapText="1" indent="1"/>
    </xf>
    <xf numFmtId="0" fontId="6" fillId="9" borderId="21" xfId="53" applyNumberFormat="1" applyFont="1" applyFill="1" applyBorder="1" applyAlignment="1" applyProtection="1">
      <alignment horizontal="left" vertical="center" wrapText="1" indent="1"/>
    </xf>
    <xf numFmtId="0" fontId="6" fillId="9" borderId="22" xfId="53" applyNumberFormat="1" applyFont="1" applyFill="1" applyBorder="1" applyAlignment="1" applyProtection="1">
      <alignment horizontal="left" vertical="center" wrapText="1" indent="1"/>
    </xf>
    <xf numFmtId="14" fontId="32" fillId="0" borderId="15" xfId="51" applyNumberFormat="1" applyFont="1" applyFill="1" applyBorder="1" applyAlignment="1" applyProtection="1">
      <alignment horizontal="center" vertical="top" wrapText="1"/>
    </xf>
    <xf numFmtId="14" fontId="32" fillId="0" borderId="21" xfId="51" applyNumberFormat="1" applyFont="1" applyFill="1" applyBorder="1" applyAlignment="1" applyProtection="1">
      <alignment horizontal="center" vertical="top" wrapText="1"/>
    </xf>
    <xf numFmtId="14" fontId="47" fillId="0" borderId="22" xfId="51" applyNumberFormat="1" applyFont="1" applyFill="1" applyBorder="1" applyAlignment="1" applyProtection="1">
      <alignment horizontal="center" vertical="top" wrapText="1"/>
    </xf>
    <xf numFmtId="166" fontId="6" fillId="0" borderId="12" xfId="53" applyNumberFormat="1" applyFont="1" applyFill="1" applyBorder="1" applyAlignment="1" applyProtection="1">
      <alignment horizontal="center" vertical="center" wrapText="1"/>
    </xf>
    <xf numFmtId="166" fontId="6" fillId="0" borderId="14" xfId="53" applyNumberFormat="1" applyFont="1" applyFill="1" applyBorder="1" applyAlignment="1" applyProtection="1">
      <alignment horizontal="center" vertical="center" wrapText="1"/>
    </xf>
    <xf numFmtId="166" fontId="6" fillId="0" borderId="5" xfId="53" applyNumberFormat="1" applyFont="1" applyFill="1" applyBorder="1" applyAlignment="1" applyProtection="1">
      <alignment horizontal="center" vertical="center" wrapText="1"/>
    </xf>
    <xf numFmtId="49" fontId="28" fillId="0" borderId="13" xfId="32" applyNumberFormat="1" applyFont="1" applyFill="1" applyBorder="1" applyAlignment="1" applyProtection="1">
      <alignment horizontal="center" vertical="center" wrapText="1"/>
    </xf>
    <xf numFmtId="0" fontId="19" fillId="0" borderId="14" xfId="31" applyFont="1" applyFill="1" applyBorder="1" applyAlignment="1" applyProtection="1">
      <alignment horizontal="left" vertical="center" wrapText="1" indent="1"/>
    </xf>
    <xf numFmtId="0" fontId="19" fillId="0" borderId="5" xfId="31" applyFont="1" applyFill="1" applyBorder="1" applyAlignment="1" applyProtection="1">
      <alignment horizontal="left" vertical="center" wrapText="1" indent="1"/>
    </xf>
    <xf numFmtId="0" fontId="19" fillId="0" borderId="12" xfId="31" applyFont="1" applyFill="1" applyBorder="1" applyAlignment="1" applyProtection="1">
      <alignment horizontal="left" vertical="center" wrapText="1" indent="1"/>
    </xf>
    <xf numFmtId="0" fontId="6" fillId="0" borderId="0" xfId="53" applyFont="1" applyFill="1" applyBorder="1" applyAlignment="1" applyProtection="1">
      <alignment horizontal="center" vertical="center" wrapText="1"/>
    </xf>
    <xf numFmtId="49" fontId="6" fillId="0" borderId="0" xfId="51" applyNumberFormat="1" applyFont="1" applyFill="1" applyBorder="1" applyAlignment="1" applyProtection="1">
      <alignment horizontal="center" vertical="center" wrapText="1"/>
    </xf>
    <xf numFmtId="4" fontId="6" fillId="0" borderId="5" xfId="33" applyFont="1" applyFill="1" applyBorder="1" applyAlignment="1" applyProtection="1">
      <alignment horizontal="center" vertical="center" wrapText="1"/>
    </xf>
    <xf numFmtId="0" fontId="6" fillId="0" borderId="25" xfId="53" applyFont="1" applyFill="1" applyBorder="1" applyAlignment="1" applyProtection="1">
      <alignment horizontal="left" vertical="center" wrapText="1"/>
    </xf>
    <xf numFmtId="49" fontId="6" fillId="7" borderId="5" xfId="51" applyNumberFormat="1" applyFont="1" applyFill="1" applyBorder="1" applyAlignment="1" applyProtection="1">
      <alignment horizontal="center" vertical="center" wrapText="1"/>
    </xf>
    <xf numFmtId="49" fontId="6" fillId="11" borderId="5" xfId="51" applyNumberFormat="1" applyFont="1" applyFill="1" applyBorder="1" applyAlignment="1" applyProtection="1">
      <alignment horizontal="center" vertical="center" wrapText="1"/>
    </xf>
    <xf numFmtId="0" fontId="55" fillId="0" borderId="5" xfId="38" applyNumberFormat="1" applyFont="1" applyBorder="1" applyAlignment="1" applyProtection="1">
      <alignment horizontal="center" vertical="center" wrapText="1"/>
    </xf>
    <xf numFmtId="49" fontId="28" fillId="0" borderId="12" xfId="32" applyNumberFormat="1" applyFont="1" applyFill="1" applyBorder="1" applyAlignment="1" applyProtection="1">
      <alignment horizontal="center" vertical="center" wrapText="1"/>
    </xf>
    <xf numFmtId="49" fontId="28" fillId="0" borderId="14" xfId="32" applyNumberFormat="1" applyFont="1" applyFill="1" applyBorder="1" applyAlignment="1" applyProtection="1">
      <alignment horizontal="center" vertical="center" wrapText="1"/>
    </xf>
    <xf numFmtId="0" fontId="6" fillId="0" borderId="29" xfId="53" applyFont="1" applyFill="1" applyBorder="1" applyAlignment="1" applyProtection="1">
      <alignment horizontal="center" vertical="center" wrapText="1"/>
    </xf>
    <xf numFmtId="0" fontId="6" fillId="0" borderId="30" xfId="53" applyFont="1" applyFill="1" applyBorder="1" applyAlignment="1" applyProtection="1">
      <alignment horizontal="center" vertical="center" wrapText="1"/>
    </xf>
    <xf numFmtId="0" fontId="6" fillId="0" borderId="0" xfId="43" applyFont="1" applyFill="1" applyBorder="1" applyAlignment="1" applyProtection="1">
      <alignment horizontal="right" vertical="center" wrapText="1"/>
    </xf>
    <xf numFmtId="0" fontId="6" fillId="7" borderId="15" xfId="51" applyNumberFormat="1" applyFont="1" applyFill="1" applyBorder="1" applyAlignment="1" applyProtection="1">
      <alignment horizontal="left" vertical="center" wrapText="1" indent="2"/>
    </xf>
    <xf numFmtId="0" fontId="6" fillId="11" borderId="21" xfId="51" applyNumberFormat="1" applyFont="1" applyFill="1" applyBorder="1" applyAlignment="1" applyProtection="1">
      <alignment horizontal="left" vertical="center" wrapText="1" indent="2"/>
    </xf>
    <xf numFmtId="0" fontId="6" fillId="11" borderId="22" xfId="51" applyNumberFormat="1" applyFont="1" applyFill="1" applyBorder="1" applyAlignment="1" applyProtection="1">
      <alignment horizontal="left" vertical="center" wrapText="1" indent="2"/>
    </xf>
    <xf numFmtId="49" fontId="6" fillId="0" borderId="5" xfId="32" applyNumberFormat="1" applyFont="1" applyFill="1" applyBorder="1" applyAlignment="1" applyProtection="1">
      <alignment horizontal="center" vertical="center" wrapText="1"/>
    </xf>
    <xf numFmtId="14" fontId="47" fillId="0" borderId="15" xfId="51" applyNumberFormat="1" applyFont="1" applyFill="1" applyBorder="1" applyAlignment="1" applyProtection="1">
      <alignment horizontal="center" vertical="center" wrapText="1"/>
    </xf>
    <xf numFmtId="14" fontId="47" fillId="0" borderId="21" xfId="51" applyNumberFormat="1" applyFont="1" applyFill="1" applyBorder="1" applyAlignment="1" applyProtection="1">
      <alignment horizontal="center" vertical="center" wrapText="1"/>
    </xf>
    <xf numFmtId="0" fontId="55" fillId="0" borderId="15" xfId="35" applyNumberFormat="1" applyFont="1" applyFill="1" applyBorder="1" applyAlignment="1" applyProtection="1">
      <alignment horizontal="left" vertical="center" wrapText="1" indent="1"/>
    </xf>
    <xf numFmtId="0" fontId="55" fillId="0" borderId="21" xfId="35" applyNumberFormat="1" applyFont="1" applyFill="1" applyBorder="1" applyAlignment="1" applyProtection="1">
      <alignment horizontal="left" vertical="center" wrapText="1" indent="1"/>
    </xf>
    <xf numFmtId="0" fontId="55" fillId="0" borderId="22" xfId="35" applyNumberFormat="1" applyFont="1" applyFill="1" applyBorder="1" applyAlignment="1" applyProtection="1">
      <alignment horizontal="left" vertical="center" wrapText="1" indent="1"/>
    </xf>
    <xf numFmtId="0" fontId="6" fillId="15" borderId="0" xfId="43" applyFont="1" applyFill="1" applyBorder="1" applyAlignment="1" applyProtection="1">
      <alignment horizontal="center" vertical="center" wrapText="1"/>
    </xf>
    <xf numFmtId="0" fontId="6" fillId="0" borderId="5" xfId="43" applyFont="1" applyFill="1" applyBorder="1" applyAlignment="1" applyProtection="1">
      <alignment horizontal="center" vertical="center" wrapText="1"/>
    </xf>
    <xf numFmtId="0" fontId="6" fillId="0" borderId="20" xfId="39" applyNumberFormat="1" applyFont="1" applyBorder="1" applyAlignment="1" applyProtection="1">
      <alignment horizontal="left" vertical="center" wrapText="1" indent="1"/>
    </xf>
    <xf numFmtId="0" fontId="6" fillId="0" borderId="15" xfId="39" applyNumberFormat="1" applyFont="1" applyBorder="1" applyAlignment="1" applyProtection="1">
      <alignment horizontal="left" vertical="center" wrapText="1" indent="1"/>
    </xf>
    <xf numFmtId="0" fontId="6" fillId="0" borderId="18" xfId="39" applyNumberFormat="1" applyFont="1" applyBorder="1" applyAlignment="1" applyProtection="1">
      <alignment horizontal="left" vertical="center" wrapText="1" indent="1"/>
    </xf>
    <xf numFmtId="0" fontId="6" fillId="0" borderId="26" xfId="39" applyNumberFormat="1" applyFont="1" applyBorder="1" applyAlignment="1" applyProtection="1">
      <alignment horizontal="left" vertical="center" indent="1"/>
    </xf>
    <xf numFmtId="0" fontId="6" fillId="0" borderId="22" xfId="39" applyNumberFormat="1" applyFont="1" applyBorder="1" applyAlignment="1" applyProtection="1">
      <alignment horizontal="left" vertical="center" indent="1"/>
    </xf>
    <xf numFmtId="0" fontId="6" fillId="0" borderId="23" xfId="39" applyNumberFormat="1" applyFont="1" applyBorder="1" applyAlignment="1" applyProtection="1">
      <alignment horizontal="left" vertical="center" indent="1"/>
    </xf>
    <xf numFmtId="0" fontId="6" fillId="0" borderId="0" xfId="39" applyNumberFormat="1" applyFill="1" applyBorder="1" applyAlignment="1" applyProtection="1">
      <alignment horizontal="center" vertical="center"/>
    </xf>
    <xf numFmtId="0" fontId="6" fillId="0" borderId="0" xfId="31" applyFont="1" applyFill="1" applyBorder="1" applyAlignment="1" applyProtection="1">
      <alignment horizontal="center" vertical="center" wrapText="1"/>
    </xf>
    <xf numFmtId="0" fontId="87" fillId="0" borderId="0" xfId="39" applyNumberFormat="1" applyFont="1" applyFill="1" applyBorder="1" applyAlignment="1" applyProtection="1">
      <alignment horizontal="right" vertical="center"/>
    </xf>
    <xf numFmtId="0" fontId="6" fillId="0" borderId="0" xfId="53" applyFont="1" applyFill="1" applyAlignment="1" applyProtection="1">
      <alignment horizontal="left" vertical="top" wrapText="1"/>
    </xf>
    <xf numFmtId="0" fontId="6" fillId="0" borderId="19" xfId="31" applyFont="1" applyFill="1" applyBorder="1" applyAlignment="1" applyProtection="1">
      <alignment horizontal="left" vertical="center" wrapText="1"/>
    </xf>
    <xf numFmtId="0" fontId="6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6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6" fillId="0" borderId="5" xfId="53" applyFont="1" applyFill="1" applyBorder="1" applyAlignment="1" applyProtection="1">
      <alignment horizontal="left" vertical="center" wrapText="1" indent="2"/>
    </xf>
    <xf numFmtId="0" fontId="19" fillId="0" borderId="14" xfId="55" applyFont="1" applyBorder="1" applyAlignment="1">
      <alignment horizontal="left" vertical="center" wrapText="1" indent="1"/>
    </xf>
    <xf numFmtId="0" fontId="19" fillId="0" borderId="5" xfId="55" applyFont="1" applyBorder="1" applyAlignment="1">
      <alignment horizontal="left" vertical="center" wrapText="1" indent="1"/>
    </xf>
    <xf numFmtId="0" fontId="19" fillId="0" borderId="12" xfId="55" applyFont="1" applyBorder="1" applyAlignment="1">
      <alignment horizontal="left" vertical="center" wrapText="1" indent="1"/>
    </xf>
    <xf numFmtId="0" fontId="9" fillId="0" borderId="0" xfId="53" applyFont="1" applyFill="1" applyAlignment="1" applyProtection="1">
      <alignment horizontal="left" vertical="top" wrapText="1"/>
    </xf>
    <xf numFmtId="0" fontId="6" fillId="0" borderId="5" xfId="32" applyFont="1" applyFill="1" applyBorder="1" applyAlignment="1" applyProtection="1">
      <alignment horizontal="center" vertical="center" wrapText="1"/>
    </xf>
    <xf numFmtId="49" fontId="6" fillId="0" borderId="57" xfId="53" applyNumberFormat="1" applyFont="1" applyFill="1" applyBorder="1" applyAlignment="1" applyProtection="1">
      <alignment horizontal="center" vertical="center" wrapText="1"/>
    </xf>
    <xf numFmtId="49" fontId="6" fillId="0" borderId="59" xfId="53" applyNumberFormat="1" applyFont="1" applyFill="1" applyBorder="1" applyAlignment="1" applyProtection="1">
      <alignment horizontal="center" vertical="center" wrapText="1"/>
    </xf>
    <xf numFmtId="0" fontId="6" fillId="0" borderId="15" xfId="53" applyFont="1" applyFill="1" applyBorder="1" applyAlignment="1" applyProtection="1">
      <alignment horizontal="center" vertical="center" wrapText="1"/>
    </xf>
    <xf numFmtId="49" fontId="6" fillId="0" borderId="5" xfId="53" applyNumberFormat="1" applyFont="1" applyFill="1" applyBorder="1" applyAlignment="1" applyProtection="1">
      <alignment horizontal="center" vertical="center" wrapText="1"/>
    </xf>
    <xf numFmtId="0" fontId="53" fillId="0" borderId="0" xfId="115" applyNumberFormat="1" applyFont="1" applyFill="1" applyAlignment="1" applyProtection="1">
      <alignment horizontal="center" vertical="top"/>
    </xf>
    <xf numFmtId="0" fontId="6" fillId="0" borderId="5" xfId="53" applyFont="1" applyFill="1" applyBorder="1" applyAlignment="1" applyProtection="1">
      <alignment horizontal="left" vertical="center" wrapText="1"/>
    </xf>
    <xf numFmtId="0" fontId="57" fillId="0" borderId="0" xfId="53" applyNumberFormat="1" applyFont="1" applyFill="1" applyAlignment="1" applyProtection="1">
      <alignment horizontal="center" vertical="center" wrapText="1"/>
    </xf>
    <xf numFmtId="0" fontId="19" fillId="0" borderId="14" xfId="55" applyFont="1" applyFill="1" applyBorder="1" applyAlignment="1" applyProtection="1">
      <alignment horizontal="left" vertical="center" wrapText="1" indent="1"/>
    </xf>
    <xf numFmtId="0" fontId="19" fillId="0" borderId="5" xfId="55" applyFont="1" applyFill="1" applyBorder="1" applyAlignment="1" applyProtection="1">
      <alignment horizontal="left" vertical="center" wrapText="1" indent="1"/>
    </xf>
    <xf numFmtId="0" fontId="19" fillId="0" borderId="12" xfId="55" applyFont="1" applyFill="1" applyBorder="1" applyAlignment="1" applyProtection="1">
      <alignment horizontal="left" vertical="center" wrapText="1" indent="1"/>
    </xf>
    <xf numFmtId="0" fontId="0" fillId="0" borderId="12" xfId="115" applyNumberFormat="1" applyFont="1" applyFill="1" applyBorder="1" applyAlignment="1" applyProtection="1">
      <alignment horizontal="left" vertical="center" wrapText="1"/>
    </xf>
    <xf numFmtId="0" fontId="0" fillId="0" borderId="13" xfId="115" applyNumberFormat="1" applyFont="1" applyFill="1" applyBorder="1" applyAlignment="1" applyProtection="1">
      <alignment horizontal="left" vertical="center" wrapText="1"/>
    </xf>
    <xf numFmtId="0" fontId="6" fillId="0" borderId="14" xfId="53" applyFont="1" applyFill="1" applyBorder="1" applyAlignment="1" applyProtection="1">
      <alignment horizontal="left" vertical="center" wrapText="1" indent="1"/>
    </xf>
    <xf numFmtId="0" fontId="6" fillId="0" borderId="5" xfId="53" applyFont="1" applyFill="1" applyBorder="1" applyAlignment="1" applyProtection="1">
      <alignment horizontal="left" vertical="center" wrapText="1" indent="1"/>
    </xf>
    <xf numFmtId="0" fontId="6" fillId="0" borderId="12" xfId="53" applyFont="1" applyFill="1" applyBorder="1" applyAlignment="1" applyProtection="1">
      <alignment horizontal="left" vertical="center" wrapText="1" indent="1"/>
    </xf>
    <xf numFmtId="0" fontId="6" fillId="0" borderId="15" xfId="32" applyFont="1" applyFill="1" applyBorder="1" applyAlignment="1" applyProtection="1">
      <alignment horizontal="center" vertical="center" wrapText="1"/>
    </xf>
    <xf numFmtId="0" fontId="6" fillId="0" borderId="21" xfId="32" applyFont="1" applyFill="1" applyBorder="1" applyAlignment="1" applyProtection="1">
      <alignment horizontal="center" vertical="center" wrapText="1"/>
    </xf>
    <xf numFmtId="0" fontId="6" fillId="0" borderId="22" xfId="32" applyFont="1" applyFill="1" applyBorder="1" applyAlignment="1" applyProtection="1">
      <alignment horizontal="center" vertical="center" wrapText="1"/>
    </xf>
    <xf numFmtId="0" fontId="6" fillId="0" borderId="0" xfId="32" applyFont="1" applyFill="1" applyBorder="1" applyAlignment="1" applyProtection="1">
      <alignment horizontal="left" vertical="top" wrapText="1"/>
    </xf>
    <xf numFmtId="49" fontId="53" fillId="0" borderId="0" xfId="53" applyNumberFormat="1" applyFont="1" applyFill="1" applyAlignment="1" applyProtection="1">
      <alignment horizontal="center" vertical="center" wrapText="1"/>
    </xf>
    <xf numFmtId="0" fontId="6" fillId="0" borderId="0" xfId="53" applyFont="1" applyFill="1" applyAlignment="1" applyProtection="1">
      <alignment horizontal="left" vertical="center" wrapText="1" indent="1"/>
    </xf>
    <xf numFmtId="0" fontId="55" fillId="0" borderId="0" xfId="110" applyNumberFormat="1" applyFont="1" applyFill="1" applyBorder="1" applyAlignment="1" applyProtection="1">
      <alignment horizontal="left" vertical="top" wrapText="1" indent="1"/>
    </xf>
    <xf numFmtId="0" fontId="6" fillId="0" borderId="12" xfId="53" applyFont="1" applyFill="1" applyBorder="1" applyAlignment="1" applyProtection="1">
      <alignment horizontal="left" vertical="center" wrapText="1"/>
    </xf>
    <xf numFmtId="0" fontId="6" fillId="0" borderId="13" xfId="53" applyFont="1" applyFill="1" applyBorder="1" applyAlignment="1" applyProtection="1">
      <alignment horizontal="left" vertical="center" wrapText="1"/>
    </xf>
    <xf numFmtId="0" fontId="6" fillId="0" borderId="14" xfId="53" applyFont="1" applyFill="1" applyBorder="1" applyAlignment="1" applyProtection="1">
      <alignment horizontal="left" vertical="center" wrapText="1"/>
    </xf>
    <xf numFmtId="0" fontId="6" fillId="0" borderId="15" xfId="53" applyNumberFormat="1" applyFont="1" applyFill="1" applyBorder="1" applyAlignment="1" applyProtection="1">
      <alignment horizontal="left" vertical="top" wrapText="1"/>
    </xf>
    <xf numFmtId="0" fontId="6" fillId="0" borderId="22" xfId="53" applyNumberFormat="1" applyFont="1" applyFill="1" applyBorder="1" applyAlignment="1" applyProtection="1">
      <alignment horizontal="left" vertical="top" wrapText="1"/>
    </xf>
    <xf numFmtId="49" fontId="6" fillId="0" borderId="0" xfId="38" applyBorder="1" applyAlignment="1" applyProtection="1">
      <alignment horizontal="left" vertical="top" wrapText="1"/>
    </xf>
    <xf numFmtId="0" fontId="19" fillId="0" borderId="13" xfId="31" applyFont="1" applyFill="1" applyBorder="1" applyAlignment="1" applyProtection="1">
      <alignment horizontal="left" vertical="center" wrapText="1" indent="1"/>
    </xf>
    <xf numFmtId="0" fontId="6" fillId="0" borderId="5" xfId="44" applyNumberFormat="1" applyFont="1" applyFill="1" applyBorder="1" applyAlignment="1" applyProtection="1">
      <alignment horizontal="center" vertical="center" wrapText="1"/>
    </xf>
    <xf numFmtId="0" fontId="19" fillId="0" borderId="37" xfId="31" applyFont="1" applyFill="1" applyBorder="1" applyAlignment="1" applyProtection="1">
      <alignment horizontal="left" vertical="center" wrapText="1" indent="1"/>
    </xf>
    <xf numFmtId="0" fontId="6" fillId="0" borderId="42" xfId="31" applyFont="1" applyFill="1" applyBorder="1" applyAlignment="1" applyProtection="1">
      <alignment horizontal="left" vertical="center" wrapText="1" indent="1"/>
    </xf>
    <xf numFmtId="0" fontId="6" fillId="0" borderId="37" xfId="31" applyFont="1" applyFill="1" applyBorder="1" applyAlignment="1" applyProtection="1">
      <alignment horizontal="left" vertical="center" wrapText="1" indent="1"/>
    </xf>
    <xf numFmtId="0" fontId="19" fillId="0" borderId="8" xfId="55" applyFont="1" applyBorder="1" applyAlignment="1">
      <alignment horizontal="left" vertical="center" indent="1"/>
    </xf>
    <xf numFmtId="0" fontId="9" fillId="0" borderId="0" xfId="50" applyFont="1" applyAlignment="1" applyProtection="1">
      <alignment horizontal="left" vertical="center" wrapText="1"/>
    </xf>
    <xf numFmtId="0" fontId="41" fillId="0" borderId="0" xfId="50" applyFont="1" applyAlignment="1" applyProtection="1">
      <alignment horizontal="left" vertical="top" wrapText="1"/>
    </xf>
    <xf numFmtId="0" fontId="9" fillId="0" borderId="0" xfId="50" applyFont="1" applyAlignment="1" applyProtection="1">
      <alignment horizontal="justify" vertical="top" wrapText="1"/>
    </xf>
    <xf numFmtId="0" fontId="41" fillId="0" borderId="0" xfId="50" applyFont="1" applyAlignment="1" applyProtection="1">
      <alignment horizontal="justify" vertical="top" wrapText="1"/>
    </xf>
    <xf numFmtId="0" fontId="8" fillId="8" borderId="15" xfId="0" applyNumberFormat="1" applyFont="1" applyFill="1" applyBorder="1" applyAlignment="1" applyProtection="1">
      <alignment horizontal="center" vertical="center" wrapText="1"/>
    </xf>
    <xf numFmtId="0" fontId="20" fillId="8" borderId="25" xfId="53" applyFont="1" applyFill="1" applyBorder="1" applyAlignment="1" applyProtection="1">
      <alignment horizontal="center" vertical="center" wrapText="1"/>
    </xf>
    <xf numFmtId="0" fontId="0" fillId="0" borderId="14" xfId="115" applyNumberFormat="1" applyFont="1" applyFill="1" applyBorder="1" applyAlignment="1" applyProtection="1">
      <alignment horizontal="left" vertical="center" wrapText="1"/>
    </xf>
    <xf numFmtId="0" fontId="57" fillId="0" borderId="0" xfId="53" applyFont="1" applyFill="1" applyAlignment="1" applyProtection="1">
      <alignment horizontal="center" vertical="center" wrapText="1"/>
    </xf>
    <xf numFmtId="0" fontId="6" fillId="0" borderId="22" xfId="53" applyFont="1" applyFill="1" applyBorder="1" applyAlignment="1" applyProtection="1">
      <alignment horizontal="left" vertical="center" wrapText="1"/>
    </xf>
    <xf numFmtId="49" fontId="6" fillId="0" borderId="61" xfId="53" applyNumberFormat="1" applyFont="1" applyFill="1" applyBorder="1" applyAlignment="1" applyProtection="1">
      <alignment horizontal="center" vertical="center" wrapText="1"/>
    </xf>
    <xf numFmtId="49" fontId="6" fillId="0" borderId="66" xfId="53" applyNumberFormat="1" applyFont="1" applyFill="1" applyBorder="1" applyAlignment="1" applyProtection="1">
      <alignment horizontal="center" vertical="center" wrapText="1"/>
    </xf>
    <xf numFmtId="49" fontId="6" fillId="0" borderId="21" xfId="53" applyNumberFormat="1" applyFont="1" applyFill="1" applyBorder="1" applyAlignment="1" applyProtection="1">
      <alignment horizontal="center" vertical="center" wrapText="1"/>
    </xf>
    <xf numFmtId="49" fontId="6" fillId="9" borderId="12" xfId="53" applyNumberFormat="1" applyFont="1" applyFill="1" applyBorder="1" applyAlignment="1" applyProtection="1">
      <alignment horizontal="center" vertical="center" wrapText="1"/>
      <protection locked="0"/>
    </xf>
    <xf numFmtId="49" fontId="6" fillId="9" borderId="5" xfId="53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53" applyNumberFormat="1" applyFont="1" applyFill="1" applyBorder="1" applyAlignment="1" applyProtection="1">
      <alignment horizontal="left" vertical="center" wrapText="1"/>
    </xf>
    <xf numFmtId="49" fontId="6" fillId="0" borderId="14" xfId="53" applyNumberFormat="1" applyFont="1" applyFill="1" applyBorder="1" applyAlignment="1" applyProtection="1">
      <alignment horizontal="center" vertical="center" wrapText="1"/>
    </xf>
    <xf numFmtId="0" fontId="33" fillId="9" borderId="5" xfId="53" applyNumberFormat="1" applyFont="1" applyFill="1" applyBorder="1" applyAlignment="1" applyProtection="1">
      <alignment horizontal="left" vertical="center" wrapText="1"/>
      <protection locked="0"/>
    </xf>
    <xf numFmtId="49" fontId="33" fillId="9" borderId="12" xfId="53" applyNumberFormat="1" applyFont="1" applyFill="1" applyBorder="1" applyAlignment="1" applyProtection="1">
      <alignment horizontal="left" vertical="center" wrapText="1"/>
      <protection locked="0"/>
    </xf>
    <xf numFmtId="49" fontId="33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0" fillId="0" borderId="15" xfId="53" applyFont="1" applyFill="1" applyBorder="1" applyAlignment="1" applyProtection="1">
      <alignment horizontal="center" vertical="center" wrapText="1"/>
    </xf>
    <xf numFmtId="0" fontId="33" fillId="0" borderId="5" xfId="53" applyFont="1" applyFill="1" applyBorder="1" applyAlignment="1" applyProtection="1">
      <alignment horizontal="center" vertical="center" wrapText="1"/>
    </xf>
    <xf numFmtId="0" fontId="6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8" fillId="0" borderId="0" xfId="53" applyFont="1" applyFill="1" applyBorder="1" applyAlignment="1" applyProtection="1">
      <alignment horizontal="center" vertical="top" wrapText="1"/>
    </xf>
    <xf numFmtId="14" fontId="47" fillId="0" borderId="5" xfId="51" applyNumberFormat="1" applyFont="1" applyFill="1" applyBorder="1" applyAlignment="1" applyProtection="1">
      <alignment horizontal="center" vertical="center" wrapText="1"/>
    </xf>
    <xf numFmtId="0" fontId="6" fillId="0" borderId="14" xfId="53" applyFont="1" applyFill="1" applyBorder="1" applyAlignment="1" applyProtection="1">
      <alignment horizontal="center" vertical="center" wrapText="1"/>
    </xf>
    <xf numFmtId="0" fontId="55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5" fillId="9" borderId="5" xfId="35" applyNumberFormat="1" applyFont="1" applyFill="1" applyBorder="1" applyAlignment="1" applyProtection="1">
      <alignment horizontal="left" vertical="top" indent="1"/>
      <protection locked="0"/>
    </xf>
    <xf numFmtId="0" fontId="55" fillId="0" borderId="5" xfId="35" applyNumberFormat="1" applyFont="1" applyFill="1" applyBorder="1" applyAlignment="1" applyProtection="1">
      <alignment horizontal="left" vertical="center" wrapText="1" indent="1"/>
    </xf>
    <xf numFmtId="0" fontId="55" fillId="0" borderId="5" xfId="35" applyNumberFormat="1" applyFont="1" applyFill="1" applyBorder="1" applyAlignment="1" applyProtection="1">
      <alignment horizontal="left" vertical="top" indent="1"/>
    </xf>
    <xf numFmtId="0" fontId="6" fillId="11" borderId="5" xfId="51" applyNumberFormat="1" applyFont="1" applyFill="1" applyBorder="1" applyAlignment="1" applyProtection="1">
      <alignment horizontal="center" vertical="center" wrapText="1"/>
    </xf>
    <xf numFmtId="49" fontId="6" fillId="11" borderId="12" xfId="51" applyNumberFormat="1" applyFont="1" applyFill="1" applyBorder="1" applyAlignment="1" applyProtection="1">
      <alignment horizontal="center" vertical="center" wrapText="1"/>
    </xf>
  </cellXfs>
  <cellStyles count="11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ells 2" xfId="108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3" xfId="107"/>
    <cellStyle name="Гиперссылка 4" xfId="30"/>
    <cellStyle name="Гиперссылка 4 2" xfId="109"/>
    <cellStyle name="Денежный" xfId="104" builtinId="4" hidden="1"/>
    <cellStyle name="Денежный [0]" xfId="105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" xfId="110"/>
    <cellStyle name="Обычный 12 2" xfId="34"/>
    <cellStyle name="Обычный 15" xfId="35"/>
    <cellStyle name="Обычный 2" xfId="36"/>
    <cellStyle name="Обычный 2 10 2" xfId="111"/>
    <cellStyle name="Обычный 2 2" xfId="37"/>
    <cellStyle name="Обычный 2 4" xfId="101"/>
    <cellStyle name="Обычный 3" xfId="38"/>
    <cellStyle name="Обычный 3 2" xfId="39"/>
    <cellStyle name="Обычный 3 2 2" xfId="116"/>
    <cellStyle name="Обычный 3 3" xfId="40"/>
    <cellStyle name="Обычный 4" xfId="100"/>
    <cellStyle name="Обычный 5" xfId="41"/>
    <cellStyle name="Обычный 5 2" xfId="112"/>
    <cellStyle name="Обычный 6" xfId="113"/>
    <cellStyle name="Обычный 7" xfId="115"/>
    <cellStyle name="Обычный 8" xfId="117"/>
    <cellStyle name="Обычный 9" xfId="118"/>
    <cellStyle name="Обычный_Forma_5_Книга2" xfId="114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4" Type="http://schemas.openxmlformats.org/officeDocument/2006/relationships/image" Target="../media/image2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3.png"/><Relationship Id="rId4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5.png"/><Relationship Id="rId1" Type="http://schemas.openxmlformats.org/officeDocument/2006/relationships/image" Target="../media/image2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2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2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2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2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2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2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2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2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2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2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2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2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2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2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2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2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2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2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2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2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105</xdr:row>
          <xdr:rowOff>9525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id="{00000000-0008-0000-0200-000001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3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32</xdr:row>
      <xdr:rowOff>0</xdr:rowOff>
    </xdr:from>
    <xdr:to>
      <xdr:col>6</xdr:col>
      <xdr:colOff>228600</xdr:colOff>
      <xdr:row>32</xdr:row>
      <xdr:rowOff>190500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400-000021140700}"/>
            </a:ext>
          </a:extLst>
        </xdr:cNvPr>
        <xdr:cNvGrpSpPr>
          <a:grpSpLocks/>
        </xdr:cNvGrpSpPr>
      </xdr:nvGrpSpPr>
      <xdr:grpSpPr bwMode="auto">
        <a:xfrm>
          <a:off x="6515100" y="4352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4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4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48</xdr:row>
      <xdr:rowOff>47625</xdr:rowOff>
    </xdr:from>
    <xdr:to>
      <xdr:col>6</xdr:col>
      <xdr:colOff>1</xdr:colOff>
      <xdr:row>48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4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4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4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4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4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4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4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</xdr:row>
      <xdr:rowOff>85726</xdr:rowOff>
    </xdr:from>
    <xdr:to>
      <xdr:col>11</xdr:col>
      <xdr:colOff>970083</xdr:colOff>
      <xdr:row>6</xdr:row>
      <xdr:rowOff>513617</xdr:rowOff>
    </xdr:to>
    <xdr:grpSp>
      <xdr:nvGrpSpPr>
        <xdr:cNvPr id="9" name="Группа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pSpPr/>
      </xdr:nvGrpSpPr>
      <xdr:grpSpPr>
        <a:xfrm>
          <a:off x="247650" y="409576"/>
          <a:ext cx="10676058" cy="427891"/>
          <a:chOff x="304799" y="752476"/>
          <a:chExt cx="10685583" cy="446941"/>
        </a:xfrm>
      </xdr:grpSpPr>
      <xdr:pic>
        <xdr:nvPicPr>
          <xdr:cNvPr id="10" name="Рисунок 1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9177" y="829099"/>
            <a:ext cx="323850" cy="276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" name="Прямоугольник 11">
            <a:extLst>
              <a:ext uri="{FF2B5EF4-FFF2-40B4-BE49-F238E27FC236}">
                <a16:creationId xmlns:a16="http://schemas.microsoft.com/office/drawing/2014/main" id="{00000000-0008-0000-0500-00000C000000}"/>
              </a:ext>
            </a:extLst>
          </xdr:cNvPr>
          <xdr:cNvSpPr/>
        </xdr:nvSpPr>
        <xdr:spPr>
          <a:xfrm>
            <a:off x="304799" y="752476"/>
            <a:ext cx="10685583" cy="446941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9050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Если организация на различных территориях осуществляет различные виды деятельности, а также имеет системы горячего водоснабжения, принадлежащие различным территориям, такие территории должны быть указаны </a:t>
            </a:r>
            <a:r>
              <a:rPr lang="ru-RU" sz="900" b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отдельных 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пунктах.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27</xdr:row>
      <xdr:rowOff>104775</xdr:rowOff>
    </xdr:from>
    <xdr:to>
      <xdr:col>5</xdr:col>
      <xdr:colOff>247650</xdr:colOff>
      <xdr:row>27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6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6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9525</xdr:colOff>
      <xdr:row>12</xdr:row>
      <xdr:rowOff>47625</xdr:rowOff>
    </xdr:from>
    <xdr:to>
      <xdr:col>13</xdr:col>
      <xdr:colOff>38100</xdr:colOff>
      <xdr:row>12</xdr:row>
      <xdr:rowOff>571500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257175" y="809625"/>
          <a:ext cx="13134975" cy="523875"/>
          <a:chOff x="257175" y="742951"/>
          <a:chExt cx="13134975" cy="523874"/>
        </a:xfrm>
      </xdr:grpSpPr>
      <xdr:pic>
        <xdr:nvPicPr>
          <xdr:cNvPr id="27" name="Рисунок 8">
            <a:extLst>
              <a:ext uri="{FF2B5EF4-FFF2-40B4-BE49-F238E27FC236}">
                <a16:creationId xmlns:a16="http://schemas.microsoft.com/office/drawing/2014/main" id="{00000000-0008-0000-0600-00001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3569" y="802788"/>
            <a:ext cx="334800" cy="2772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8" name="Прямоугольник 27">
            <a:extLst>
              <a:ext uri="{FF2B5EF4-FFF2-40B4-BE49-F238E27FC236}">
                <a16:creationId xmlns:a16="http://schemas.microsoft.com/office/drawing/2014/main" id="{00000000-0008-0000-0600-00001C000000}"/>
              </a:ext>
            </a:extLst>
          </xdr:cNvPr>
          <xdr:cNvSpPr/>
        </xdr:nvSpPr>
        <xdr:spPr>
          <a:xfrm>
            <a:off x="257175" y="742951"/>
            <a:ext cx="13134975" cy="523874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5875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1. В случае дифференциации раскрываемой информации по системам горячего водоснабжения для каждой системы</a:t>
            </a:r>
            <a:r>
              <a:rPr lang="ru-RU" sz="9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горячего в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одоснабжения должна быть указана территория, в которую входят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муниципальные районы и муниципальные образования, на которой расположена данная система. На веб-портале РИ системы горячего водоснабжения будут отображены во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всех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МР/МО, входящих в указанную для них территорию.</a:t>
            </a:r>
          </a:p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2. Для каждого вида деятельности также необходимо указывать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территории, на которых осуществляется данный вид деятельности.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3</xdr:col>
      <xdr:colOff>0</xdr:colOff>
      <xdr:row>8</xdr:row>
      <xdr:rowOff>247650</xdr:rowOff>
    </xdr:to>
    <xdr:pic macro="[0]!modInfo.FREEZE_PANES_STATIC">
      <xdr:nvPicPr>
        <xdr:cNvPr id="4" name="FREEZE_PANES_G16" descr="update_org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3</xdr:col>
      <xdr:colOff>0</xdr:colOff>
      <xdr:row>8</xdr:row>
      <xdr:rowOff>247650</xdr:rowOff>
    </xdr:to>
    <xdr:pic macro="[0]!modInfo.FREEZE_PANES_STATIC">
      <xdr:nvPicPr>
        <xdr:cNvPr id="6" name="UNFREEZE_PANES_G16" descr="update_org.png" hidden="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57150</xdr:rowOff>
    </xdr:from>
    <xdr:to>
      <xdr:col>3</xdr:col>
      <xdr:colOff>9525</xdr:colOff>
      <xdr:row>4</xdr:row>
      <xdr:rowOff>304800</xdr:rowOff>
    </xdr:to>
    <xdr:pic macro="[0]!modInfo.FREEZE_PANES_STATIC">
      <xdr:nvPicPr>
        <xdr:cNvPr id="4" name="FREEZE_PANES_O10" descr="update_org.pn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4</xdr:row>
      <xdr:rowOff>57150</xdr:rowOff>
    </xdr:from>
    <xdr:to>
      <xdr:col>3</xdr:col>
      <xdr:colOff>9525</xdr:colOff>
      <xdr:row>4</xdr:row>
      <xdr:rowOff>304800</xdr:rowOff>
    </xdr:to>
    <xdr:pic macro="[0]!modInfo.FREEZE_PANES_STATIC">
      <xdr:nvPicPr>
        <xdr:cNvPr id="5" name="UNFREEZE_PANES_O10" descr="update_org.png" hidden="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247650</xdr:rowOff>
    </xdr:to>
    <xdr:pic macro="[0]!modInfo.FREEZE_PANES_STATIC">
      <xdr:nvPicPr>
        <xdr:cNvPr id="8" name="FREEZE_PANES_G11" descr="update_org.png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247650</xdr:rowOff>
    </xdr:to>
    <xdr:pic macro="[0]!modInfo.FREEZE_PANES_STATIC">
      <xdr:nvPicPr>
        <xdr:cNvPr id="9" name="UNFREEZE_PANES_G11" descr="update_org.png" hidden="1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17</xdr:row>
      <xdr:rowOff>0</xdr:rowOff>
    </xdr:from>
    <xdr:to>
      <xdr:col>10</xdr:col>
      <xdr:colOff>228600</xdr:colOff>
      <xdr:row>17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pSpPr>
          <a:grpSpLocks/>
        </xdr:cNvGrpSpPr>
      </xdr:nvGrpSpPr>
      <xdr:grpSpPr bwMode="auto">
        <a:xfrm>
          <a:off x="69723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38100</xdr:rowOff>
    </xdr:to>
    <xdr:pic macro="[0]!modInfo.FREEZE_PANES_STATIC">
      <xdr:nvPicPr>
        <xdr:cNvPr id="5" name="FREEZE_PANES_I11" descr="update_org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38100</xdr:rowOff>
    </xdr:to>
    <xdr:pic macro="[0]!modInfo.FREEZE_PANES_STATIC">
      <xdr:nvPicPr>
        <xdr:cNvPr id="6" name="UNFREEZE_PANES_I11" descr="update_org.png" hidden="1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D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D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247</xdr:col>
      <xdr:colOff>523875</xdr:colOff>
      <xdr:row>0</xdr:row>
      <xdr:rowOff>0</xdr:rowOff>
    </xdr:from>
    <xdr:to>
      <xdr:col>248</xdr:col>
      <xdr:colOff>104775</xdr:colOff>
      <xdr:row>1</xdr:row>
      <xdr:rowOff>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pSpPr>
          <a:grpSpLocks/>
        </xdr:cNvGrpSpPr>
      </xdr:nvGrpSpPr>
      <xdr:grpSpPr bwMode="auto">
        <a:xfrm>
          <a:off x="151095075" y="0"/>
          <a:ext cx="190500" cy="190500"/>
          <a:chOff x="13896191" y="1813753"/>
          <a:chExt cx="211023" cy="178845"/>
        </a:xfrm>
      </xdr:grpSpPr>
      <xdr:sp macro="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17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0</xdr:rowOff>
    </xdr:from>
    <xdr:to>
      <xdr:col>7</xdr:col>
      <xdr:colOff>228600</xdr:colOff>
      <xdr:row>0</xdr:row>
      <xdr:rowOff>57150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pSpPr>
          <a:grpSpLocks/>
        </xdr:cNvGrpSpPr>
      </xdr:nvGrpSpPr>
      <xdr:grpSpPr bwMode="auto">
        <a:xfrm>
          <a:off x="4972050" y="0"/>
          <a:ext cx="190500" cy="57150"/>
          <a:chOff x="13896191" y="1813753"/>
          <a:chExt cx="211023" cy="178845"/>
        </a:xfrm>
      </xdr:grpSpPr>
      <xdr:sp macro="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1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1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F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F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F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workbookViewId="0"/>
  </sheetViews>
  <sheetFormatPr defaultRowHeight="11.25"/>
  <cols>
    <col min="1" max="16384" width="9.140625" style="36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cols>
    <col min="1" max="16384" width="9.140625" style="36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71" customWidth="1"/>
    <col min="2" max="2" width="8.7109375" style="71" customWidth="1"/>
    <col min="3" max="3" width="22.28515625" style="71" customWidth="1"/>
    <col min="4" max="4" width="4.28515625" style="71" customWidth="1"/>
    <col min="5" max="6" width="4.42578125" style="71" customWidth="1"/>
    <col min="7" max="7" width="4.5703125" style="71" customWidth="1"/>
    <col min="8" max="25" width="4.42578125" style="71" customWidth="1"/>
    <col min="26" max="33" width="9.140625" style="134"/>
    <col min="34" max="16384" width="9.140625" style="71"/>
  </cols>
  <sheetData>
    <row r="1" spans="1:27" ht="10.5" customHeight="1">
      <c r="AA1" s="134" t="s">
        <v>68</v>
      </c>
    </row>
    <row r="2" spans="1:27" ht="16.5" customHeight="1">
      <c r="B2" s="641" t="str">
        <f>"Код отчёта: " &amp; GetCode()</f>
        <v>Код отчёта: FAS.JKH.OPEN.INFO.BALANCE.GVS</v>
      </c>
      <c r="C2" s="641"/>
      <c r="D2" s="641"/>
      <c r="E2" s="641"/>
      <c r="F2" s="641"/>
      <c r="G2" s="641"/>
      <c r="V2" s="125"/>
    </row>
    <row r="3" spans="1:27" ht="18" customHeight="1">
      <c r="B3" s="642" t="str">
        <f>"Версия " &amp; GetVersion()</f>
        <v>Версия 1.0.3</v>
      </c>
      <c r="C3" s="642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V3" s="125"/>
      <c r="W3" s="125"/>
      <c r="X3" s="125"/>
      <c r="Y3" s="125"/>
    </row>
    <row r="4" spans="1:27" ht="6" customHeight="1"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</row>
    <row r="5" spans="1:27" ht="32.25" customHeight="1">
      <c r="B5" s="643" t="str">
        <f>Титульный!E5</f>
        <v>Информация о показателях финансово-хозяйственной деятельности, об основных потребительских характеристиках регулируемых товаров и услуг, об инвестиционных программах регулируемой организации в сфере горячего водоснабжения</v>
      </c>
      <c r="C5" s="644"/>
      <c r="D5" s="644"/>
      <c r="E5" s="644"/>
      <c r="F5" s="644"/>
      <c r="G5" s="644"/>
      <c r="H5" s="644"/>
      <c r="I5" s="644"/>
      <c r="J5" s="644"/>
      <c r="K5" s="644"/>
      <c r="L5" s="644"/>
      <c r="M5" s="644"/>
      <c r="N5" s="644"/>
      <c r="O5" s="644"/>
      <c r="P5" s="644"/>
      <c r="Q5" s="644"/>
      <c r="R5" s="644"/>
      <c r="S5" s="644"/>
      <c r="T5" s="644"/>
      <c r="U5" s="644"/>
      <c r="V5" s="644"/>
      <c r="W5" s="644"/>
      <c r="X5" s="644"/>
      <c r="Y5" s="645"/>
    </row>
    <row r="6" spans="1:27" ht="9.75" customHeight="1">
      <c r="A6" s="125"/>
      <c r="B6" s="135"/>
      <c r="C6" s="136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28"/>
    </row>
    <row r="7" spans="1:27" ht="15" customHeight="1">
      <c r="A7" s="125"/>
      <c r="B7" s="138"/>
      <c r="C7" s="139"/>
      <c r="D7" s="140"/>
      <c r="E7" s="637" t="s">
        <v>216</v>
      </c>
      <c r="F7" s="637"/>
      <c r="G7" s="637"/>
      <c r="H7" s="637"/>
      <c r="I7" s="637"/>
      <c r="J7" s="637"/>
      <c r="K7" s="637"/>
      <c r="L7" s="637"/>
      <c r="M7" s="637"/>
      <c r="N7" s="637"/>
      <c r="O7" s="637"/>
      <c r="P7" s="637"/>
      <c r="Q7" s="637"/>
      <c r="R7" s="637"/>
      <c r="S7" s="637"/>
      <c r="T7" s="637"/>
      <c r="U7" s="637"/>
      <c r="V7" s="637"/>
      <c r="W7" s="637"/>
      <c r="X7" s="637"/>
      <c r="Y7" s="129"/>
    </row>
    <row r="8" spans="1:27" ht="15" customHeight="1">
      <c r="A8" s="125"/>
      <c r="B8" s="138"/>
      <c r="C8" s="139"/>
      <c r="D8" s="140"/>
      <c r="E8" s="637"/>
      <c r="F8" s="637"/>
      <c r="G8" s="637"/>
      <c r="H8" s="637"/>
      <c r="I8" s="637"/>
      <c r="J8" s="637"/>
      <c r="K8" s="637"/>
      <c r="L8" s="637"/>
      <c r="M8" s="637"/>
      <c r="N8" s="637"/>
      <c r="O8" s="637"/>
      <c r="P8" s="637"/>
      <c r="Q8" s="637"/>
      <c r="R8" s="637"/>
      <c r="S8" s="637"/>
      <c r="T8" s="637"/>
      <c r="U8" s="637"/>
      <c r="V8" s="637"/>
      <c r="W8" s="637"/>
      <c r="X8" s="637"/>
      <c r="Y8" s="129"/>
    </row>
    <row r="9" spans="1:27" ht="15" customHeight="1">
      <c r="A9" s="125"/>
      <c r="B9" s="138"/>
      <c r="C9" s="139"/>
      <c r="D9" s="140"/>
      <c r="E9" s="637"/>
      <c r="F9" s="637"/>
      <c r="G9" s="637"/>
      <c r="H9" s="637"/>
      <c r="I9" s="637"/>
      <c r="J9" s="637"/>
      <c r="K9" s="637"/>
      <c r="L9" s="637"/>
      <c r="M9" s="637"/>
      <c r="N9" s="637"/>
      <c r="O9" s="637"/>
      <c r="P9" s="637"/>
      <c r="Q9" s="637"/>
      <c r="R9" s="637"/>
      <c r="S9" s="637"/>
      <c r="T9" s="637"/>
      <c r="U9" s="637"/>
      <c r="V9" s="637"/>
      <c r="W9" s="637"/>
      <c r="X9" s="637"/>
      <c r="Y9" s="129"/>
    </row>
    <row r="10" spans="1:27" ht="10.5" customHeight="1">
      <c r="A10" s="125"/>
      <c r="B10" s="138"/>
      <c r="C10" s="139"/>
      <c r="D10" s="140"/>
      <c r="E10" s="637"/>
      <c r="F10" s="637"/>
      <c r="G10" s="637"/>
      <c r="H10" s="637"/>
      <c r="I10" s="637"/>
      <c r="J10" s="637"/>
      <c r="K10" s="637"/>
      <c r="L10" s="637"/>
      <c r="M10" s="637"/>
      <c r="N10" s="637"/>
      <c r="O10" s="637"/>
      <c r="P10" s="637"/>
      <c r="Q10" s="637"/>
      <c r="R10" s="637"/>
      <c r="S10" s="637"/>
      <c r="T10" s="637"/>
      <c r="U10" s="637"/>
      <c r="V10" s="637"/>
      <c r="W10" s="637"/>
      <c r="X10" s="637"/>
      <c r="Y10" s="129"/>
    </row>
    <row r="11" spans="1:27" ht="27" customHeight="1">
      <c r="A11" s="125"/>
      <c r="B11" s="138"/>
      <c r="C11" s="139"/>
      <c r="D11" s="140"/>
      <c r="E11" s="637"/>
      <c r="F11" s="637"/>
      <c r="G11" s="637"/>
      <c r="H11" s="637"/>
      <c r="I11" s="637"/>
      <c r="J11" s="637"/>
      <c r="K11" s="637"/>
      <c r="L11" s="637"/>
      <c r="M11" s="637"/>
      <c r="N11" s="637"/>
      <c r="O11" s="637"/>
      <c r="P11" s="637"/>
      <c r="Q11" s="637"/>
      <c r="R11" s="637"/>
      <c r="S11" s="637"/>
      <c r="T11" s="637"/>
      <c r="U11" s="637"/>
      <c r="V11" s="637"/>
      <c r="W11" s="637"/>
      <c r="X11" s="637"/>
      <c r="Y11" s="129"/>
    </row>
    <row r="12" spans="1:27" ht="12" customHeight="1">
      <c r="A12" s="125"/>
      <c r="B12" s="138"/>
      <c r="C12" s="139"/>
      <c r="D12" s="140"/>
      <c r="E12" s="637"/>
      <c r="F12" s="637"/>
      <c r="G12" s="637"/>
      <c r="H12" s="637"/>
      <c r="I12" s="637"/>
      <c r="J12" s="637"/>
      <c r="K12" s="637"/>
      <c r="L12" s="637"/>
      <c r="M12" s="637"/>
      <c r="N12" s="637"/>
      <c r="O12" s="637"/>
      <c r="P12" s="637"/>
      <c r="Q12" s="637"/>
      <c r="R12" s="637"/>
      <c r="S12" s="637"/>
      <c r="T12" s="637"/>
      <c r="U12" s="637"/>
      <c r="V12" s="637"/>
      <c r="W12" s="637"/>
      <c r="X12" s="637"/>
      <c r="Y12" s="129"/>
    </row>
    <row r="13" spans="1:27" ht="38.25" customHeight="1">
      <c r="A13" s="125"/>
      <c r="B13" s="138"/>
      <c r="C13" s="139"/>
      <c r="D13" s="140"/>
      <c r="E13" s="637"/>
      <c r="F13" s="637"/>
      <c r="G13" s="637"/>
      <c r="H13" s="637"/>
      <c r="I13" s="637"/>
      <c r="J13" s="637"/>
      <c r="K13" s="637"/>
      <c r="L13" s="637"/>
      <c r="M13" s="637"/>
      <c r="N13" s="637"/>
      <c r="O13" s="637"/>
      <c r="P13" s="637"/>
      <c r="Q13" s="637"/>
      <c r="R13" s="637"/>
      <c r="S13" s="637"/>
      <c r="T13" s="637"/>
      <c r="U13" s="637"/>
      <c r="V13" s="637"/>
      <c r="W13" s="637"/>
      <c r="X13" s="637"/>
      <c r="Y13" s="130"/>
    </row>
    <row r="14" spans="1:27" ht="15" customHeight="1">
      <c r="A14" s="125"/>
      <c r="B14" s="138"/>
      <c r="C14" s="139"/>
      <c r="D14" s="140"/>
      <c r="E14" s="637"/>
      <c r="F14" s="637"/>
      <c r="G14" s="637"/>
      <c r="H14" s="637"/>
      <c r="I14" s="637"/>
      <c r="J14" s="637"/>
      <c r="K14" s="637"/>
      <c r="L14" s="637"/>
      <c r="M14" s="637"/>
      <c r="N14" s="637"/>
      <c r="O14" s="637"/>
      <c r="P14" s="637"/>
      <c r="Q14" s="637"/>
      <c r="R14" s="637"/>
      <c r="S14" s="637"/>
      <c r="T14" s="637"/>
      <c r="U14" s="637"/>
      <c r="V14" s="637"/>
      <c r="W14" s="637"/>
      <c r="X14" s="637"/>
      <c r="Y14" s="129"/>
    </row>
    <row r="15" spans="1:27" ht="15">
      <c r="A15" s="125"/>
      <c r="B15" s="138"/>
      <c r="C15" s="139"/>
      <c r="D15" s="140"/>
      <c r="E15" s="637"/>
      <c r="F15" s="637"/>
      <c r="G15" s="637"/>
      <c r="H15" s="637"/>
      <c r="I15" s="637"/>
      <c r="J15" s="637"/>
      <c r="K15" s="637"/>
      <c r="L15" s="637"/>
      <c r="M15" s="637"/>
      <c r="N15" s="637"/>
      <c r="O15" s="637"/>
      <c r="P15" s="637"/>
      <c r="Q15" s="637"/>
      <c r="R15" s="637"/>
      <c r="S15" s="637"/>
      <c r="T15" s="637"/>
      <c r="U15" s="637"/>
      <c r="V15" s="637"/>
      <c r="W15" s="637"/>
      <c r="X15" s="637"/>
      <c r="Y15" s="129"/>
    </row>
    <row r="16" spans="1:27" ht="15">
      <c r="A16" s="125"/>
      <c r="B16" s="138"/>
      <c r="C16" s="139"/>
      <c r="D16" s="140"/>
      <c r="E16" s="637"/>
      <c r="F16" s="637"/>
      <c r="G16" s="637"/>
      <c r="H16" s="637"/>
      <c r="I16" s="637"/>
      <c r="J16" s="637"/>
      <c r="K16" s="637"/>
      <c r="L16" s="637"/>
      <c r="M16" s="637"/>
      <c r="N16" s="637"/>
      <c r="O16" s="637"/>
      <c r="P16" s="637"/>
      <c r="Q16" s="637"/>
      <c r="R16" s="637"/>
      <c r="S16" s="637"/>
      <c r="T16" s="637"/>
      <c r="U16" s="637"/>
      <c r="V16" s="637"/>
      <c r="W16" s="637"/>
      <c r="X16" s="637"/>
      <c r="Y16" s="129"/>
    </row>
    <row r="17" spans="1:25" ht="15" customHeight="1">
      <c r="A17" s="125"/>
      <c r="B17" s="138"/>
      <c r="C17" s="139"/>
      <c r="D17" s="140"/>
      <c r="E17" s="637"/>
      <c r="F17" s="637"/>
      <c r="G17" s="637"/>
      <c r="H17" s="637"/>
      <c r="I17" s="637"/>
      <c r="J17" s="637"/>
      <c r="K17" s="637"/>
      <c r="L17" s="637"/>
      <c r="M17" s="637"/>
      <c r="N17" s="637"/>
      <c r="O17" s="637"/>
      <c r="P17" s="637"/>
      <c r="Q17" s="637"/>
      <c r="R17" s="637"/>
      <c r="S17" s="637"/>
      <c r="T17" s="637"/>
      <c r="U17" s="637"/>
      <c r="V17" s="637"/>
      <c r="W17" s="637"/>
      <c r="X17" s="637"/>
      <c r="Y17" s="129"/>
    </row>
    <row r="18" spans="1:25" ht="15">
      <c r="A18" s="125"/>
      <c r="B18" s="138"/>
      <c r="C18" s="139"/>
      <c r="D18" s="140"/>
      <c r="E18" s="637"/>
      <c r="F18" s="637"/>
      <c r="G18" s="637"/>
      <c r="H18" s="637"/>
      <c r="I18" s="637"/>
      <c r="J18" s="637"/>
      <c r="K18" s="637"/>
      <c r="L18" s="637"/>
      <c r="M18" s="637"/>
      <c r="N18" s="637"/>
      <c r="O18" s="637"/>
      <c r="P18" s="637"/>
      <c r="Q18" s="637"/>
      <c r="R18" s="637"/>
      <c r="S18" s="637"/>
      <c r="T18" s="637"/>
      <c r="U18" s="637"/>
      <c r="V18" s="637"/>
      <c r="W18" s="637"/>
      <c r="X18" s="637"/>
      <c r="Y18" s="129"/>
    </row>
    <row r="19" spans="1:25" ht="23.45" customHeight="1">
      <c r="A19" s="125"/>
      <c r="B19" s="138"/>
      <c r="C19" s="139"/>
      <c r="D19" s="141"/>
      <c r="E19" s="637"/>
      <c r="F19" s="637"/>
      <c r="G19" s="637"/>
      <c r="H19" s="637"/>
      <c r="I19" s="637"/>
      <c r="J19" s="637"/>
      <c r="K19" s="637"/>
      <c r="L19" s="637"/>
      <c r="M19" s="637"/>
      <c r="N19" s="637"/>
      <c r="O19" s="637"/>
      <c r="P19" s="637"/>
      <c r="Q19" s="637"/>
      <c r="R19" s="637"/>
      <c r="S19" s="637"/>
      <c r="T19" s="637"/>
      <c r="U19" s="637"/>
      <c r="V19" s="637"/>
      <c r="W19" s="637"/>
      <c r="X19" s="637"/>
      <c r="Y19" s="129"/>
    </row>
    <row r="20" spans="1:25" ht="15" hidden="1">
      <c r="A20" s="125"/>
      <c r="B20" s="138"/>
      <c r="C20" s="139"/>
      <c r="D20" s="141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29"/>
    </row>
    <row r="21" spans="1:25" ht="14.25" hidden="1" customHeight="1">
      <c r="A21" s="125"/>
      <c r="B21" s="138"/>
      <c r="C21" s="139"/>
      <c r="D21" s="143"/>
      <c r="E21" s="150" t="s">
        <v>66</v>
      </c>
      <c r="F21" s="639" t="s">
        <v>70</v>
      </c>
      <c r="G21" s="640"/>
      <c r="H21" s="640"/>
      <c r="I21" s="640"/>
      <c r="J21" s="640"/>
      <c r="K21" s="640"/>
      <c r="L21" s="640"/>
      <c r="M21" s="640"/>
      <c r="N21" s="140"/>
      <c r="O21" s="152" t="s">
        <v>66</v>
      </c>
      <c r="P21" s="646" t="s">
        <v>67</v>
      </c>
      <c r="Q21" s="647"/>
      <c r="R21" s="647"/>
      <c r="S21" s="647"/>
      <c r="T21" s="647"/>
      <c r="U21" s="647"/>
      <c r="V21" s="647"/>
      <c r="W21" s="647"/>
      <c r="X21" s="647"/>
      <c r="Y21" s="129"/>
    </row>
    <row r="22" spans="1:25" ht="14.25" hidden="1" customHeight="1">
      <c r="A22" s="125"/>
      <c r="B22" s="138"/>
      <c r="C22" s="139"/>
      <c r="D22" s="143"/>
      <c r="E22" s="151" t="s">
        <v>66</v>
      </c>
      <c r="F22" s="639" t="s">
        <v>69</v>
      </c>
      <c r="G22" s="640"/>
      <c r="H22" s="640"/>
      <c r="I22" s="640"/>
      <c r="J22" s="640"/>
      <c r="K22" s="640"/>
      <c r="L22" s="640"/>
      <c r="M22" s="640"/>
      <c r="N22" s="140"/>
      <c r="O22" s="153" t="s">
        <v>66</v>
      </c>
      <c r="P22" s="646" t="s">
        <v>217</v>
      </c>
      <c r="Q22" s="647"/>
      <c r="R22" s="647"/>
      <c r="S22" s="647"/>
      <c r="T22" s="647"/>
      <c r="U22" s="647"/>
      <c r="V22" s="647"/>
      <c r="W22" s="647"/>
      <c r="X22" s="647"/>
      <c r="Y22" s="129"/>
    </row>
    <row r="23" spans="1:25" ht="27" hidden="1" customHeight="1">
      <c r="A23" s="125"/>
      <c r="B23" s="138"/>
      <c r="C23" s="139"/>
      <c r="D23" s="143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638"/>
      <c r="Q23" s="638"/>
      <c r="R23" s="638"/>
      <c r="S23" s="638"/>
      <c r="T23" s="638"/>
      <c r="U23" s="638"/>
      <c r="V23" s="638"/>
      <c r="W23" s="638"/>
      <c r="X23" s="140"/>
      <c r="Y23" s="129"/>
    </row>
    <row r="24" spans="1:25" ht="15" hidden="1" customHeight="1">
      <c r="A24" s="125"/>
      <c r="B24" s="138"/>
      <c r="C24" s="139"/>
      <c r="D24" s="143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29"/>
    </row>
    <row r="25" spans="1:25" ht="15" hidden="1" customHeight="1">
      <c r="A25" s="125"/>
      <c r="B25" s="138"/>
      <c r="C25" s="139"/>
      <c r="D25" s="143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29"/>
    </row>
    <row r="26" spans="1:25" ht="15" hidden="1" customHeight="1">
      <c r="A26" s="125"/>
      <c r="B26" s="138"/>
      <c r="C26" s="139"/>
      <c r="D26" s="143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29"/>
    </row>
    <row r="27" spans="1:25" ht="15" hidden="1" customHeight="1">
      <c r="A27" s="125"/>
      <c r="B27" s="138"/>
      <c r="C27" s="139"/>
      <c r="D27" s="143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29"/>
    </row>
    <row r="28" spans="1:25" ht="15" hidden="1" customHeight="1">
      <c r="A28" s="125"/>
      <c r="B28" s="138"/>
      <c r="C28" s="139"/>
      <c r="D28" s="143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29"/>
    </row>
    <row r="29" spans="1:25" ht="15" hidden="1" customHeight="1">
      <c r="A29" s="125"/>
      <c r="B29" s="138"/>
      <c r="C29" s="139"/>
      <c r="D29" s="143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29"/>
    </row>
    <row r="30" spans="1:25" ht="15" hidden="1" customHeight="1">
      <c r="A30" s="125"/>
      <c r="B30" s="138"/>
      <c r="C30" s="139"/>
      <c r="D30" s="143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29"/>
    </row>
    <row r="31" spans="1:25" ht="15" hidden="1" customHeight="1">
      <c r="A31" s="125"/>
      <c r="B31" s="138"/>
      <c r="C31" s="139"/>
      <c r="D31" s="143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29"/>
    </row>
    <row r="32" spans="1:25" ht="15" hidden="1" customHeight="1">
      <c r="A32" s="125"/>
      <c r="B32" s="138"/>
      <c r="C32" s="139"/>
      <c r="D32" s="143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29"/>
    </row>
    <row r="33" spans="1:25" ht="15" hidden="1" customHeight="1">
      <c r="A33" s="125"/>
      <c r="B33" s="138"/>
      <c r="C33" s="139"/>
      <c r="D33" s="141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29"/>
    </row>
    <row r="34" spans="1:25" ht="11.1" hidden="1" customHeight="1">
      <c r="A34" s="125"/>
      <c r="B34" s="138"/>
      <c r="C34" s="139"/>
      <c r="D34" s="141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29"/>
    </row>
    <row r="35" spans="1:25" ht="24" hidden="1" customHeight="1">
      <c r="A35" s="125"/>
      <c r="B35" s="138"/>
      <c r="C35" s="139"/>
      <c r="D35" s="143"/>
      <c r="E35" s="637" t="s">
        <v>127</v>
      </c>
      <c r="F35" s="637"/>
      <c r="G35" s="637"/>
      <c r="H35" s="637"/>
      <c r="I35" s="637"/>
      <c r="J35" s="637"/>
      <c r="K35" s="637"/>
      <c r="L35" s="637"/>
      <c r="M35" s="637"/>
      <c r="N35" s="637"/>
      <c r="O35" s="637"/>
      <c r="P35" s="637"/>
      <c r="Q35" s="637"/>
      <c r="R35" s="637"/>
      <c r="S35" s="637"/>
      <c r="T35" s="637"/>
      <c r="U35" s="637"/>
      <c r="V35" s="637"/>
      <c r="W35" s="637"/>
      <c r="X35" s="637"/>
      <c r="Y35" s="129"/>
    </row>
    <row r="36" spans="1:25" ht="38.25" hidden="1" customHeight="1">
      <c r="A36" s="125"/>
      <c r="B36" s="138"/>
      <c r="C36" s="139"/>
      <c r="D36" s="143"/>
      <c r="E36" s="637"/>
      <c r="F36" s="637"/>
      <c r="G36" s="637"/>
      <c r="H36" s="637"/>
      <c r="I36" s="637"/>
      <c r="J36" s="637"/>
      <c r="K36" s="637"/>
      <c r="L36" s="637"/>
      <c r="M36" s="637"/>
      <c r="N36" s="637"/>
      <c r="O36" s="637"/>
      <c r="P36" s="637"/>
      <c r="Q36" s="637"/>
      <c r="R36" s="637"/>
      <c r="S36" s="637"/>
      <c r="T36" s="637"/>
      <c r="U36" s="637"/>
      <c r="V36" s="637"/>
      <c r="W36" s="637"/>
      <c r="X36" s="637"/>
      <c r="Y36" s="129"/>
    </row>
    <row r="37" spans="1:25" ht="9.75" hidden="1" customHeight="1">
      <c r="A37" s="125"/>
      <c r="B37" s="138"/>
      <c r="C37" s="139"/>
      <c r="D37" s="143"/>
      <c r="E37" s="637"/>
      <c r="F37" s="637"/>
      <c r="G37" s="637"/>
      <c r="H37" s="637"/>
      <c r="I37" s="637"/>
      <c r="J37" s="637"/>
      <c r="K37" s="637"/>
      <c r="L37" s="637"/>
      <c r="M37" s="637"/>
      <c r="N37" s="637"/>
      <c r="O37" s="637"/>
      <c r="P37" s="637"/>
      <c r="Q37" s="637"/>
      <c r="R37" s="637"/>
      <c r="S37" s="637"/>
      <c r="T37" s="637"/>
      <c r="U37" s="637"/>
      <c r="V37" s="637"/>
      <c r="W37" s="637"/>
      <c r="X37" s="637"/>
      <c r="Y37" s="129"/>
    </row>
    <row r="38" spans="1:25" ht="51" hidden="1" customHeight="1">
      <c r="A38" s="125"/>
      <c r="B38" s="138"/>
      <c r="C38" s="139"/>
      <c r="D38" s="143"/>
      <c r="E38" s="637"/>
      <c r="F38" s="637"/>
      <c r="G38" s="637"/>
      <c r="H38" s="637"/>
      <c r="I38" s="637"/>
      <c r="J38" s="637"/>
      <c r="K38" s="637"/>
      <c r="L38" s="637"/>
      <c r="M38" s="637"/>
      <c r="N38" s="637"/>
      <c r="O38" s="637"/>
      <c r="P38" s="637"/>
      <c r="Q38" s="637"/>
      <c r="R38" s="637"/>
      <c r="S38" s="637"/>
      <c r="T38" s="637"/>
      <c r="U38" s="637"/>
      <c r="V38" s="637"/>
      <c r="W38" s="637"/>
      <c r="X38" s="637"/>
      <c r="Y38" s="129"/>
    </row>
    <row r="39" spans="1:25" ht="15" hidden="1" customHeight="1">
      <c r="A39" s="125"/>
      <c r="B39" s="138"/>
      <c r="C39" s="139"/>
      <c r="D39" s="143"/>
      <c r="E39" s="637"/>
      <c r="F39" s="637"/>
      <c r="G39" s="637"/>
      <c r="H39" s="637"/>
      <c r="I39" s="637"/>
      <c r="J39" s="637"/>
      <c r="K39" s="637"/>
      <c r="L39" s="637"/>
      <c r="M39" s="637"/>
      <c r="N39" s="637"/>
      <c r="O39" s="637"/>
      <c r="P39" s="637"/>
      <c r="Q39" s="637"/>
      <c r="R39" s="637"/>
      <c r="S39" s="637"/>
      <c r="T39" s="637"/>
      <c r="U39" s="637"/>
      <c r="V39" s="637"/>
      <c r="W39" s="637"/>
      <c r="X39" s="637"/>
      <c r="Y39" s="129"/>
    </row>
    <row r="40" spans="1:25" ht="12" hidden="1" customHeight="1">
      <c r="A40" s="125"/>
      <c r="B40" s="138"/>
      <c r="C40" s="139"/>
      <c r="D40" s="143"/>
      <c r="E40" s="648"/>
      <c r="F40" s="648"/>
      <c r="G40" s="648"/>
      <c r="H40" s="648"/>
      <c r="I40" s="648"/>
      <c r="J40" s="648"/>
      <c r="K40" s="648"/>
      <c r="L40" s="648"/>
      <c r="M40" s="648"/>
      <c r="N40" s="648"/>
      <c r="O40" s="648"/>
      <c r="P40" s="648"/>
      <c r="Q40" s="648"/>
      <c r="R40" s="648"/>
      <c r="S40" s="648"/>
      <c r="T40" s="648"/>
      <c r="U40" s="648"/>
      <c r="V40" s="648"/>
      <c r="W40" s="648"/>
      <c r="X40" s="648"/>
      <c r="Y40" s="129"/>
    </row>
    <row r="41" spans="1:25" ht="15.95" hidden="1" customHeight="1">
      <c r="A41" s="125"/>
      <c r="B41" s="138"/>
      <c r="C41" s="139"/>
      <c r="D41" s="143"/>
      <c r="E41" s="649"/>
      <c r="F41" s="649"/>
      <c r="G41" s="649"/>
      <c r="H41" s="649"/>
      <c r="I41" s="649"/>
      <c r="J41" s="649"/>
      <c r="K41" s="649"/>
      <c r="L41" s="649"/>
      <c r="M41" s="649"/>
      <c r="N41" s="649"/>
      <c r="O41" s="649"/>
      <c r="P41" s="649"/>
      <c r="Q41" s="649"/>
      <c r="R41" s="649"/>
      <c r="S41" s="649"/>
      <c r="T41" s="649"/>
      <c r="U41" s="649"/>
      <c r="V41" s="649"/>
      <c r="W41" s="649"/>
      <c r="X41" s="649"/>
      <c r="Y41" s="129"/>
    </row>
    <row r="42" spans="1:25" ht="15.95" hidden="1" customHeight="1">
      <c r="A42" s="125"/>
      <c r="B42" s="138"/>
      <c r="C42" s="139"/>
      <c r="D42" s="143"/>
      <c r="E42" s="649"/>
      <c r="F42" s="649"/>
      <c r="G42" s="649"/>
      <c r="H42" s="649"/>
      <c r="I42" s="649"/>
      <c r="J42" s="649"/>
      <c r="K42" s="649"/>
      <c r="L42" s="649"/>
      <c r="M42" s="649"/>
      <c r="N42" s="649"/>
      <c r="O42" s="649"/>
      <c r="P42" s="649"/>
      <c r="Q42" s="649"/>
      <c r="R42" s="649"/>
      <c r="S42" s="649"/>
      <c r="T42" s="649"/>
      <c r="U42" s="649"/>
      <c r="V42" s="649"/>
      <c r="W42" s="649"/>
      <c r="X42" s="649"/>
      <c r="Y42" s="129"/>
    </row>
    <row r="43" spans="1:25" ht="15.95" hidden="1" customHeight="1">
      <c r="A43" s="125"/>
      <c r="B43" s="138"/>
      <c r="C43" s="139"/>
      <c r="D43" s="143"/>
      <c r="E43" s="649"/>
      <c r="F43" s="649"/>
      <c r="G43" s="649"/>
      <c r="H43" s="649"/>
      <c r="I43" s="649"/>
      <c r="J43" s="649"/>
      <c r="K43" s="649"/>
      <c r="L43" s="649"/>
      <c r="M43" s="649"/>
      <c r="N43" s="649"/>
      <c r="O43" s="649"/>
      <c r="P43" s="649"/>
      <c r="Q43" s="649"/>
      <c r="R43" s="649"/>
      <c r="S43" s="649"/>
      <c r="T43" s="649"/>
      <c r="U43" s="649"/>
      <c r="V43" s="649"/>
      <c r="W43" s="649"/>
      <c r="X43" s="649"/>
      <c r="Y43" s="129"/>
    </row>
    <row r="44" spans="1:25" ht="15.95" hidden="1" customHeight="1">
      <c r="A44" s="125"/>
      <c r="B44" s="138"/>
      <c r="C44" s="139"/>
      <c r="D44" s="141"/>
      <c r="E44" s="649"/>
      <c r="F44" s="649"/>
      <c r="G44" s="649"/>
      <c r="H44" s="649"/>
      <c r="I44" s="649"/>
      <c r="J44" s="649"/>
      <c r="K44" s="649"/>
      <c r="L44" s="649"/>
      <c r="M44" s="649"/>
      <c r="N44" s="649"/>
      <c r="O44" s="649"/>
      <c r="P44" s="649"/>
      <c r="Q44" s="649"/>
      <c r="R44" s="649"/>
      <c r="S44" s="649"/>
      <c r="T44" s="649"/>
      <c r="U44" s="649"/>
      <c r="V44" s="649"/>
      <c r="W44" s="649"/>
      <c r="X44" s="649"/>
      <c r="Y44" s="129"/>
    </row>
    <row r="45" spans="1:25" ht="18" hidden="1" customHeight="1">
      <c r="A45" s="125"/>
      <c r="B45" s="138"/>
      <c r="C45" s="139"/>
      <c r="D45" s="141"/>
      <c r="E45" s="649"/>
      <c r="F45" s="649"/>
      <c r="G45" s="649"/>
      <c r="H45" s="649"/>
      <c r="I45" s="649"/>
      <c r="J45" s="649"/>
      <c r="K45" s="649"/>
      <c r="L45" s="649"/>
      <c r="M45" s="649"/>
      <c r="N45" s="649"/>
      <c r="O45" s="649"/>
      <c r="P45" s="649"/>
      <c r="Q45" s="649"/>
      <c r="R45" s="649"/>
      <c r="S45" s="649"/>
      <c r="T45" s="649"/>
      <c r="U45" s="649"/>
      <c r="V45" s="649"/>
      <c r="W45" s="649"/>
      <c r="X45" s="649"/>
      <c r="Y45" s="129"/>
    </row>
    <row r="46" spans="1:25" ht="24" hidden="1" customHeight="1">
      <c r="A46" s="125"/>
      <c r="B46" s="138"/>
      <c r="C46" s="139"/>
      <c r="D46" s="143"/>
      <c r="E46" s="637" t="s">
        <v>65</v>
      </c>
      <c r="F46" s="637"/>
      <c r="G46" s="637"/>
      <c r="H46" s="637"/>
      <c r="I46" s="637"/>
      <c r="J46" s="637"/>
      <c r="K46" s="637"/>
      <c r="L46" s="637"/>
      <c r="M46" s="637"/>
      <c r="N46" s="637"/>
      <c r="O46" s="637"/>
      <c r="P46" s="637"/>
      <c r="Q46" s="637"/>
      <c r="R46" s="637"/>
      <c r="S46" s="637"/>
      <c r="T46" s="637"/>
      <c r="U46" s="637"/>
      <c r="V46" s="637"/>
      <c r="W46" s="637"/>
      <c r="X46" s="637"/>
      <c r="Y46" s="129"/>
    </row>
    <row r="47" spans="1:25" ht="37.5" hidden="1" customHeight="1">
      <c r="A47" s="125"/>
      <c r="B47" s="138"/>
      <c r="C47" s="139"/>
      <c r="D47" s="143"/>
      <c r="E47" s="637"/>
      <c r="F47" s="637"/>
      <c r="G47" s="637"/>
      <c r="H47" s="637"/>
      <c r="I47" s="637"/>
      <c r="J47" s="637"/>
      <c r="K47" s="637"/>
      <c r="L47" s="637"/>
      <c r="M47" s="637"/>
      <c r="N47" s="637"/>
      <c r="O47" s="637"/>
      <c r="P47" s="637"/>
      <c r="Q47" s="637"/>
      <c r="R47" s="637"/>
      <c r="S47" s="637"/>
      <c r="T47" s="637"/>
      <c r="U47" s="637"/>
      <c r="V47" s="637"/>
      <c r="W47" s="637"/>
      <c r="X47" s="637"/>
      <c r="Y47" s="129"/>
    </row>
    <row r="48" spans="1:25" ht="24" hidden="1" customHeight="1">
      <c r="A48" s="125"/>
      <c r="B48" s="138"/>
      <c r="C48" s="139"/>
      <c r="D48" s="143"/>
      <c r="E48" s="637"/>
      <c r="F48" s="637"/>
      <c r="G48" s="637"/>
      <c r="H48" s="637"/>
      <c r="I48" s="637"/>
      <c r="J48" s="637"/>
      <c r="K48" s="637"/>
      <c r="L48" s="637"/>
      <c r="M48" s="637"/>
      <c r="N48" s="637"/>
      <c r="O48" s="637"/>
      <c r="P48" s="637"/>
      <c r="Q48" s="637"/>
      <c r="R48" s="637"/>
      <c r="S48" s="637"/>
      <c r="T48" s="637"/>
      <c r="U48" s="637"/>
      <c r="V48" s="637"/>
      <c r="W48" s="637"/>
      <c r="X48" s="637"/>
      <c r="Y48" s="129"/>
    </row>
    <row r="49" spans="1:25" ht="51" hidden="1" customHeight="1">
      <c r="A49" s="125"/>
      <c r="B49" s="138"/>
      <c r="C49" s="139"/>
      <c r="D49" s="143"/>
      <c r="E49" s="637"/>
      <c r="F49" s="637"/>
      <c r="G49" s="637"/>
      <c r="H49" s="637"/>
      <c r="I49" s="637"/>
      <c r="J49" s="637"/>
      <c r="K49" s="637"/>
      <c r="L49" s="637"/>
      <c r="M49" s="637"/>
      <c r="N49" s="637"/>
      <c r="O49" s="637"/>
      <c r="P49" s="637"/>
      <c r="Q49" s="637"/>
      <c r="R49" s="637"/>
      <c r="S49" s="637"/>
      <c r="T49" s="637"/>
      <c r="U49" s="637"/>
      <c r="V49" s="637"/>
      <c r="W49" s="637"/>
      <c r="X49" s="637"/>
      <c r="Y49" s="129"/>
    </row>
    <row r="50" spans="1:25" ht="12" hidden="1" customHeight="1">
      <c r="A50" s="125"/>
      <c r="B50" s="138"/>
      <c r="C50" s="139"/>
      <c r="D50" s="143"/>
      <c r="E50" s="637"/>
      <c r="F50" s="637"/>
      <c r="G50" s="637"/>
      <c r="H50" s="637"/>
      <c r="I50" s="637"/>
      <c r="J50" s="637"/>
      <c r="K50" s="637"/>
      <c r="L50" s="637"/>
      <c r="M50" s="637"/>
      <c r="N50" s="637"/>
      <c r="O50" s="637"/>
      <c r="P50" s="637"/>
      <c r="Q50" s="637"/>
      <c r="R50" s="637"/>
      <c r="S50" s="637"/>
      <c r="T50" s="637"/>
      <c r="U50" s="637"/>
      <c r="V50" s="637"/>
      <c r="W50" s="637"/>
      <c r="X50" s="637"/>
      <c r="Y50" s="129"/>
    </row>
    <row r="51" spans="1:25" ht="12" hidden="1" customHeight="1">
      <c r="A51" s="125"/>
      <c r="B51" s="138"/>
      <c r="C51" s="139"/>
      <c r="D51" s="143"/>
      <c r="E51" s="637"/>
      <c r="F51" s="637"/>
      <c r="G51" s="637"/>
      <c r="H51" s="637"/>
      <c r="I51" s="637"/>
      <c r="J51" s="637"/>
      <c r="K51" s="637"/>
      <c r="L51" s="637"/>
      <c r="M51" s="637"/>
      <c r="N51" s="637"/>
      <c r="O51" s="637"/>
      <c r="P51" s="637"/>
      <c r="Q51" s="637"/>
      <c r="R51" s="637"/>
      <c r="S51" s="637"/>
      <c r="T51" s="637"/>
      <c r="U51" s="637"/>
      <c r="V51" s="637"/>
      <c r="W51" s="637"/>
      <c r="X51" s="637"/>
      <c r="Y51" s="129"/>
    </row>
    <row r="52" spans="1:25" ht="12" hidden="1" customHeight="1">
      <c r="A52" s="125"/>
      <c r="B52" s="138"/>
      <c r="C52" s="139"/>
      <c r="D52" s="143"/>
      <c r="E52" s="637"/>
      <c r="F52" s="637"/>
      <c r="G52" s="637"/>
      <c r="H52" s="637"/>
      <c r="I52" s="637"/>
      <c r="J52" s="637"/>
      <c r="K52" s="637"/>
      <c r="L52" s="637"/>
      <c r="M52" s="637"/>
      <c r="N52" s="637"/>
      <c r="O52" s="637"/>
      <c r="P52" s="637"/>
      <c r="Q52" s="637"/>
      <c r="R52" s="637"/>
      <c r="S52" s="637"/>
      <c r="T52" s="637"/>
      <c r="U52" s="637"/>
      <c r="V52" s="637"/>
      <c r="W52" s="637"/>
      <c r="X52" s="637"/>
      <c r="Y52" s="129"/>
    </row>
    <row r="53" spans="1:25" ht="12" hidden="1" customHeight="1">
      <c r="A53" s="125"/>
      <c r="B53" s="138"/>
      <c r="C53" s="139"/>
      <c r="D53" s="143"/>
      <c r="E53" s="637"/>
      <c r="F53" s="637"/>
      <c r="G53" s="637"/>
      <c r="H53" s="637"/>
      <c r="I53" s="637"/>
      <c r="J53" s="637"/>
      <c r="K53" s="637"/>
      <c r="L53" s="637"/>
      <c r="M53" s="637"/>
      <c r="N53" s="637"/>
      <c r="O53" s="637"/>
      <c r="P53" s="637"/>
      <c r="Q53" s="637"/>
      <c r="R53" s="637"/>
      <c r="S53" s="637"/>
      <c r="T53" s="637"/>
      <c r="U53" s="637"/>
      <c r="V53" s="637"/>
      <c r="W53" s="637"/>
      <c r="X53" s="637"/>
      <c r="Y53" s="129"/>
    </row>
    <row r="54" spans="1:25" ht="12" hidden="1" customHeight="1">
      <c r="A54" s="125"/>
      <c r="B54" s="138"/>
      <c r="C54" s="139"/>
      <c r="D54" s="143"/>
      <c r="E54" s="637"/>
      <c r="F54" s="637"/>
      <c r="G54" s="637"/>
      <c r="H54" s="637"/>
      <c r="I54" s="637"/>
      <c r="J54" s="637"/>
      <c r="K54" s="637"/>
      <c r="L54" s="637"/>
      <c r="M54" s="637"/>
      <c r="N54" s="637"/>
      <c r="O54" s="637"/>
      <c r="P54" s="637"/>
      <c r="Q54" s="637"/>
      <c r="R54" s="637"/>
      <c r="S54" s="637"/>
      <c r="T54" s="637"/>
      <c r="U54" s="637"/>
      <c r="V54" s="637"/>
      <c r="W54" s="637"/>
      <c r="X54" s="637"/>
      <c r="Y54" s="129"/>
    </row>
    <row r="55" spans="1:25" ht="12" hidden="1" customHeight="1">
      <c r="A55" s="125"/>
      <c r="B55" s="138"/>
      <c r="C55" s="139"/>
      <c r="D55" s="143"/>
      <c r="E55" s="637"/>
      <c r="F55" s="637"/>
      <c r="G55" s="637"/>
      <c r="H55" s="637"/>
      <c r="I55" s="637"/>
      <c r="J55" s="637"/>
      <c r="K55" s="637"/>
      <c r="L55" s="637"/>
      <c r="M55" s="637"/>
      <c r="N55" s="637"/>
      <c r="O55" s="637"/>
      <c r="P55" s="637"/>
      <c r="Q55" s="637"/>
      <c r="R55" s="637"/>
      <c r="S55" s="637"/>
      <c r="T55" s="637"/>
      <c r="U55" s="637"/>
      <c r="V55" s="637"/>
      <c r="W55" s="637"/>
      <c r="X55" s="637"/>
      <c r="Y55" s="129"/>
    </row>
    <row r="56" spans="1:25" ht="12" hidden="1" customHeight="1">
      <c r="A56" s="125"/>
      <c r="B56" s="138"/>
      <c r="C56" s="139"/>
      <c r="D56" s="141"/>
      <c r="E56" s="637"/>
      <c r="F56" s="637"/>
      <c r="G56" s="637"/>
      <c r="H56" s="637"/>
      <c r="I56" s="637"/>
      <c r="J56" s="637"/>
      <c r="K56" s="637"/>
      <c r="L56" s="637"/>
      <c r="M56" s="637"/>
      <c r="N56" s="637"/>
      <c r="O56" s="637"/>
      <c r="P56" s="637"/>
      <c r="Q56" s="637"/>
      <c r="R56" s="637"/>
      <c r="S56" s="637"/>
      <c r="T56" s="637"/>
      <c r="U56" s="637"/>
      <c r="V56" s="637"/>
      <c r="W56" s="637"/>
      <c r="X56" s="637"/>
      <c r="Y56" s="129"/>
    </row>
    <row r="57" spans="1:25" ht="11.1" hidden="1" customHeight="1">
      <c r="A57" s="125"/>
      <c r="B57" s="138"/>
      <c r="C57" s="139"/>
      <c r="D57" s="141"/>
      <c r="E57" s="637"/>
      <c r="F57" s="637"/>
      <c r="G57" s="637"/>
      <c r="H57" s="637"/>
      <c r="I57" s="637"/>
      <c r="J57" s="637"/>
      <c r="K57" s="637"/>
      <c r="L57" s="637"/>
      <c r="M57" s="637"/>
      <c r="N57" s="637"/>
      <c r="O57" s="637"/>
      <c r="P57" s="637"/>
      <c r="Q57" s="637"/>
      <c r="R57" s="637"/>
      <c r="S57" s="637"/>
      <c r="T57" s="637"/>
      <c r="U57" s="637"/>
      <c r="V57" s="637"/>
      <c r="W57" s="637"/>
      <c r="X57" s="637"/>
      <c r="Y57" s="129"/>
    </row>
    <row r="58" spans="1:25" ht="15" hidden="1" customHeight="1">
      <c r="A58" s="125"/>
      <c r="B58" s="138"/>
      <c r="C58" s="139"/>
      <c r="D58" s="143"/>
      <c r="E58" s="657" t="s">
        <v>218</v>
      </c>
      <c r="F58" s="657"/>
      <c r="G58" s="657"/>
      <c r="H58" s="657"/>
      <c r="I58" s="657"/>
      <c r="J58" s="657"/>
      <c r="K58" s="657"/>
      <c r="L58" s="657"/>
      <c r="M58" s="657"/>
      <c r="N58" s="657"/>
      <c r="O58" s="657"/>
      <c r="P58" s="657"/>
      <c r="Q58" s="657"/>
      <c r="R58" s="657"/>
      <c r="S58" s="657"/>
      <c r="T58" s="657"/>
      <c r="U58" s="657"/>
      <c r="V58" s="264"/>
      <c r="W58" s="264"/>
      <c r="X58" s="264"/>
      <c r="Y58" s="129"/>
    </row>
    <row r="59" spans="1:25" ht="15" hidden="1" customHeight="1">
      <c r="A59" s="125"/>
      <c r="B59" s="138"/>
      <c r="C59" s="139"/>
      <c r="D59" s="143"/>
      <c r="E59" s="651"/>
      <c r="F59" s="651"/>
      <c r="G59" s="651"/>
      <c r="H59" s="652"/>
      <c r="I59" s="652"/>
      <c r="J59" s="652"/>
      <c r="K59" s="652"/>
      <c r="L59" s="652"/>
      <c r="M59" s="652"/>
      <c r="N59" s="652"/>
      <c r="O59" s="652"/>
      <c r="P59" s="652"/>
      <c r="Q59" s="652"/>
      <c r="R59" s="652"/>
      <c r="S59" s="652"/>
      <c r="T59" s="652"/>
      <c r="U59" s="652"/>
      <c r="V59" s="652"/>
      <c r="W59" s="652"/>
      <c r="X59" s="652"/>
      <c r="Y59" s="129"/>
    </row>
    <row r="60" spans="1:25" ht="15" hidden="1" customHeight="1">
      <c r="A60" s="125"/>
      <c r="B60" s="138"/>
      <c r="C60" s="139"/>
      <c r="D60" s="143"/>
      <c r="E60" s="653"/>
      <c r="F60" s="654"/>
      <c r="G60" s="6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129"/>
    </row>
    <row r="61" spans="1:25" ht="21" hidden="1" customHeight="1">
      <c r="A61" s="125"/>
      <c r="B61" s="138"/>
      <c r="C61" s="139"/>
      <c r="D61" s="143"/>
      <c r="E61" s="44"/>
      <c r="F61" s="42"/>
      <c r="G61" s="43"/>
      <c r="H61" s="658"/>
      <c r="I61" s="658"/>
      <c r="J61" s="658"/>
      <c r="K61" s="658"/>
      <c r="L61" s="658"/>
      <c r="M61" s="658"/>
      <c r="N61" s="658"/>
      <c r="O61" s="658"/>
      <c r="P61" s="658"/>
      <c r="Q61" s="658"/>
      <c r="R61" s="658"/>
      <c r="S61" s="658"/>
      <c r="T61" s="658"/>
      <c r="U61" s="658"/>
      <c r="V61" s="658"/>
      <c r="W61" s="658"/>
      <c r="X61" s="658"/>
      <c r="Y61" s="129"/>
    </row>
    <row r="62" spans="1:25" ht="21" hidden="1" customHeight="1">
      <c r="A62" s="125"/>
      <c r="B62" s="138"/>
      <c r="C62" s="139"/>
      <c r="D62" s="143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29"/>
    </row>
    <row r="63" spans="1:25" ht="21" hidden="1" customHeight="1">
      <c r="A63" s="125"/>
      <c r="B63" s="138"/>
      <c r="C63" s="139"/>
      <c r="D63" s="143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29"/>
    </row>
    <row r="64" spans="1:25" ht="21" hidden="1" customHeight="1">
      <c r="A64" s="125"/>
      <c r="B64" s="138"/>
      <c r="C64" s="139"/>
      <c r="D64" s="143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29"/>
    </row>
    <row r="65" spans="1:25" ht="21" hidden="1" customHeight="1">
      <c r="A65" s="125"/>
      <c r="B65" s="138"/>
      <c r="C65" s="139"/>
      <c r="D65" s="143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29"/>
    </row>
    <row r="66" spans="1:25" ht="21" hidden="1" customHeight="1">
      <c r="A66" s="125"/>
      <c r="B66" s="138"/>
      <c r="C66" s="139"/>
      <c r="D66" s="143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29"/>
    </row>
    <row r="67" spans="1:25" ht="21" hidden="1" customHeight="1">
      <c r="A67" s="125"/>
      <c r="B67" s="138"/>
      <c r="C67" s="139"/>
      <c r="D67" s="143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29"/>
    </row>
    <row r="68" spans="1:25" ht="21" hidden="1" customHeight="1">
      <c r="A68" s="125"/>
      <c r="B68" s="138"/>
      <c r="C68" s="139"/>
      <c r="D68" s="141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29"/>
    </row>
    <row r="69" spans="1:25" ht="18" hidden="1" customHeight="1">
      <c r="A69" s="125"/>
      <c r="B69" s="138"/>
      <c r="C69" s="139"/>
      <c r="D69" s="141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29"/>
    </row>
    <row r="70" spans="1:25" ht="15" hidden="1">
      <c r="A70" s="125"/>
      <c r="B70" s="138"/>
      <c r="C70" s="139"/>
      <c r="D70" s="143"/>
      <c r="E70" s="657" t="s">
        <v>219</v>
      </c>
      <c r="F70" s="657"/>
      <c r="G70" s="657"/>
      <c r="H70" s="657"/>
      <c r="I70" s="657"/>
      <c r="J70" s="657"/>
      <c r="K70" s="657"/>
      <c r="L70" s="657"/>
      <c r="M70" s="657"/>
      <c r="N70" s="657"/>
      <c r="O70" s="657"/>
      <c r="P70" s="657"/>
      <c r="Q70" s="657"/>
      <c r="R70" s="657"/>
      <c r="S70" s="657"/>
      <c r="T70" s="657"/>
      <c r="U70" s="262"/>
      <c r="V70" s="262"/>
      <c r="W70" s="262"/>
      <c r="X70" s="262"/>
      <c r="Y70" s="129"/>
    </row>
    <row r="71" spans="1:25" ht="15" hidden="1">
      <c r="A71" s="125"/>
      <c r="B71" s="138"/>
      <c r="C71" s="139"/>
      <c r="D71" s="143"/>
      <c r="E71" s="657" t="s">
        <v>220</v>
      </c>
      <c r="F71" s="657"/>
      <c r="G71" s="657"/>
      <c r="H71" s="657"/>
      <c r="I71" s="657"/>
      <c r="J71" s="657"/>
      <c r="K71" s="657"/>
      <c r="L71" s="657"/>
      <c r="M71" s="657"/>
      <c r="N71" s="657"/>
      <c r="O71" s="657"/>
      <c r="P71" s="657"/>
      <c r="Q71" s="657"/>
      <c r="R71" s="657"/>
      <c r="S71" s="657"/>
      <c r="T71" s="657"/>
      <c r="U71" s="263"/>
      <c r="V71" s="263"/>
      <c r="W71" s="263"/>
      <c r="X71" s="263"/>
      <c r="Y71" s="129"/>
    </row>
    <row r="72" spans="1:25" ht="27" hidden="1" customHeight="1">
      <c r="A72" s="125"/>
      <c r="B72" s="138"/>
      <c r="C72" s="139"/>
      <c r="D72" s="143"/>
      <c r="E72" s="144"/>
      <c r="F72" s="656"/>
      <c r="G72" s="656"/>
      <c r="H72" s="656"/>
      <c r="I72" s="656"/>
      <c r="J72" s="656"/>
      <c r="K72" s="656"/>
      <c r="L72" s="656"/>
      <c r="M72" s="656"/>
      <c r="N72" s="656"/>
      <c r="O72" s="656"/>
      <c r="P72" s="656"/>
      <c r="Q72" s="656"/>
      <c r="R72" s="656"/>
      <c r="S72" s="656"/>
      <c r="T72" s="656"/>
      <c r="U72" s="656"/>
      <c r="V72" s="656"/>
      <c r="W72" s="656"/>
      <c r="X72" s="656"/>
      <c r="Y72" s="129"/>
    </row>
    <row r="73" spans="1:25" ht="52.5" hidden="1" customHeight="1">
      <c r="A73" s="125"/>
      <c r="B73" s="138"/>
      <c r="C73" s="139"/>
      <c r="D73" s="143"/>
      <c r="E73" s="144"/>
      <c r="F73" s="656"/>
      <c r="G73" s="656"/>
      <c r="H73" s="656"/>
      <c r="I73" s="656"/>
      <c r="J73" s="656"/>
      <c r="K73" s="656"/>
      <c r="L73" s="656"/>
      <c r="M73" s="656"/>
      <c r="N73" s="656"/>
      <c r="O73" s="656"/>
      <c r="P73" s="656"/>
      <c r="Q73" s="656"/>
      <c r="R73" s="656"/>
      <c r="S73" s="656"/>
      <c r="T73" s="656"/>
      <c r="U73" s="656"/>
      <c r="V73" s="656"/>
      <c r="W73" s="656"/>
      <c r="X73" s="656"/>
      <c r="Y73" s="129"/>
    </row>
    <row r="74" spans="1:25" ht="8.1" hidden="1" customHeight="1">
      <c r="A74" s="125"/>
      <c r="B74" s="138"/>
      <c r="C74" s="139"/>
      <c r="D74" s="143"/>
      <c r="E74" s="144"/>
      <c r="F74" s="660"/>
      <c r="G74" s="660"/>
      <c r="H74" s="660"/>
      <c r="I74" s="660"/>
      <c r="J74" s="660"/>
      <c r="K74" s="660"/>
      <c r="L74" s="660"/>
      <c r="M74" s="660"/>
      <c r="N74" s="660"/>
      <c r="O74" s="660"/>
      <c r="P74" s="660"/>
      <c r="Q74" s="660"/>
      <c r="R74" s="660"/>
      <c r="S74" s="660"/>
      <c r="T74" s="660"/>
      <c r="U74" s="660"/>
      <c r="V74" s="660"/>
      <c r="W74" s="660"/>
      <c r="X74" s="660"/>
      <c r="Y74" s="129"/>
    </row>
    <row r="75" spans="1:25" ht="14.25" hidden="1" customHeight="1">
      <c r="A75" s="125"/>
      <c r="B75" s="138"/>
      <c r="C75" s="139"/>
      <c r="D75" s="143"/>
      <c r="E75" s="661"/>
      <c r="F75" s="661"/>
      <c r="G75" s="661"/>
      <c r="H75" s="661"/>
      <c r="I75" s="661"/>
      <c r="J75" s="661"/>
      <c r="K75" s="661"/>
      <c r="L75" s="661"/>
      <c r="M75" s="661"/>
      <c r="N75" s="661"/>
      <c r="O75" s="661"/>
      <c r="P75" s="661"/>
      <c r="Q75" s="661"/>
      <c r="R75" s="661"/>
      <c r="S75" s="661"/>
      <c r="T75" s="661"/>
      <c r="U75" s="661"/>
      <c r="V75" s="661"/>
      <c r="W75" s="661"/>
      <c r="X75" s="661"/>
      <c r="Y75" s="129"/>
    </row>
    <row r="76" spans="1:25" ht="34.5" hidden="1" customHeight="1">
      <c r="A76" s="125"/>
      <c r="B76" s="138"/>
      <c r="C76" s="139"/>
      <c r="D76" s="143"/>
      <c r="E76" s="662"/>
      <c r="F76" s="662"/>
      <c r="G76" s="662"/>
      <c r="H76" s="662"/>
      <c r="I76" s="662"/>
      <c r="J76" s="662"/>
      <c r="K76" s="662"/>
      <c r="L76" s="662"/>
      <c r="M76" s="662"/>
      <c r="N76" s="662"/>
      <c r="O76" s="662"/>
      <c r="P76" s="662"/>
      <c r="Q76" s="662"/>
      <c r="R76" s="662"/>
      <c r="S76" s="662"/>
      <c r="T76" s="662"/>
      <c r="U76" s="662"/>
      <c r="V76" s="662"/>
      <c r="W76" s="662"/>
      <c r="X76" s="662"/>
      <c r="Y76" s="129"/>
    </row>
    <row r="77" spans="1:25" ht="23.1" hidden="1" customHeight="1">
      <c r="A77" s="125"/>
      <c r="B77" s="138"/>
      <c r="C77" s="139"/>
      <c r="D77" s="143"/>
      <c r="E77" s="662"/>
      <c r="F77" s="662"/>
      <c r="G77" s="662"/>
      <c r="H77" s="662"/>
      <c r="I77" s="662"/>
      <c r="J77" s="662"/>
      <c r="K77" s="662"/>
      <c r="L77" s="662"/>
      <c r="M77" s="662"/>
      <c r="N77" s="662"/>
      <c r="O77" s="662"/>
      <c r="P77" s="662"/>
      <c r="Q77" s="662"/>
      <c r="R77" s="662"/>
      <c r="S77" s="662"/>
      <c r="T77" s="662"/>
      <c r="U77" s="662"/>
      <c r="V77" s="662"/>
      <c r="W77" s="662"/>
      <c r="X77" s="662"/>
      <c r="Y77" s="129"/>
    </row>
    <row r="78" spans="1:25" ht="42.75" hidden="1" customHeight="1">
      <c r="A78" s="125"/>
      <c r="B78" s="138"/>
      <c r="C78" s="139"/>
      <c r="D78" s="143"/>
      <c r="E78" s="662"/>
      <c r="F78" s="662"/>
      <c r="G78" s="662"/>
      <c r="H78" s="662"/>
      <c r="I78" s="662"/>
      <c r="J78" s="662"/>
      <c r="K78" s="662"/>
      <c r="L78" s="662"/>
      <c r="M78" s="662"/>
      <c r="N78" s="662"/>
      <c r="O78" s="662"/>
      <c r="P78" s="662"/>
      <c r="Q78" s="662"/>
      <c r="R78" s="662"/>
      <c r="S78" s="662"/>
      <c r="T78" s="662"/>
      <c r="U78" s="662"/>
      <c r="V78" s="662"/>
      <c r="W78" s="662"/>
      <c r="X78" s="662"/>
      <c r="Y78" s="129"/>
    </row>
    <row r="79" spans="1:25" ht="25.5" hidden="1" customHeight="1">
      <c r="A79" s="125"/>
      <c r="B79" s="138"/>
      <c r="C79" s="139"/>
      <c r="D79" s="143"/>
      <c r="E79" s="659" t="s">
        <v>64</v>
      </c>
      <c r="F79" s="659"/>
      <c r="G79" s="659"/>
      <c r="H79" s="659"/>
      <c r="I79" s="659"/>
      <c r="J79" s="659"/>
      <c r="K79" s="659"/>
      <c r="L79" s="659"/>
      <c r="M79" s="659"/>
      <c r="N79" s="659"/>
      <c r="O79" s="659"/>
      <c r="P79" s="659"/>
      <c r="Q79" s="659"/>
      <c r="R79" s="659"/>
      <c r="S79" s="659"/>
      <c r="T79" s="659"/>
      <c r="U79" s="659"/>
      <c r="V79" s="659"/>
      <c r="W79" s="659"/>
      <c r="X79" s="659"/>
      <c r="Y79" s="129"/>
    </row>
    <row r="80" spans="1:25" ht="15" hidden="1" customHeight="1">
      <c r="A80" s="125"/>
      <c r="B80" s="138"/>
      <c r="C80" s="139"/>
      <c r="D80" s="143"/>
      <c r="E80" s="140"/>
      <c r="F80" s="140"/>
      <c r="G80" s="140"/>
      <c r="H80" s="131"/>
      <c r="I80" s="131"/>
      <c r="J80" s="131"/>
      <c r="K80" s="131"/>
      <c r="L80" s="131"/>
      <c r="M80" s="131"/>
      <c r="N80" s="131"/>
      <c r="O80" s="132"/>
      <c r="P80" s="132"/>
      <c r="Q80" s="132"/>
      <c r="R80" s="132"/>
      <c r="S80" s="132"/>
      <c r="T80" s="132"/>
      <c r="U80" s="140"/>
      <c r="V80" s="140"/>
      <c r="W80" s="140"/>
      <c r="X80" s="140"/>
      <c r="Y80" s="129"/>
    </row>
    <row r="81" spans="1:27" ht="15" hidden="1" customHeight="1">
      <c r="A81" s="125"/>
      <c r="B81" s="138"/>
      <c r="C81" s="139"/>
      <c r="D81" s="143"/>
      <c r="E81" s="145"/>
      <c r="F81" s="650" t="s">
        <v>63</v>
      </c>
      <c r="G81" s="650"/>
      <c r="H81" s="650"/>
      <c r="I81" s="650"/>
      <c r="J81" s="650"/>
      <c r="K81" s="650"/>
      <c r="L81" s="650"/>
      <c r="M81" s="650"/>
      <c r="N81" s="650"/>
      <c r="O81" s="650"/>
      <c r="P81" s="650"/>
      <c r="Q81" s="650"/>
      <c r="R81" s="650"/>
      <c r="S81" s="650"/>
      <c r="T81" s="132"/>
      <c r="U81" s="140"/>
      <c r="V81" s="140"/>
      <c r="W81" s="140"/>
      <c r="X81" s="140"/>
      <c r="Y81" s="129"/>
      <c r="AA81" s="134" t="s">
        <v>61</v>
      </c>
    </row>
    <row r="82" spans="1:27" ht="15" hidden="1" customHeight="1">
      <c r="A82" s="125"/>
      <c r="B82" s="138"/>
      <c r="C82" s="139"/>
      <c r="D82" s="143"/>
      <c r="E82" s="140"/>
      <c r="F82" s="140"/>
      <c r="G82" s="140"/>
      <c r="H82" s="131"/>
      <c r="I82" s="131"/>
      <c r="J82" s="131"/>
      <c r="K82" s="131"/>
      <c r="L82" s="131"/>
      <c r="M82" s="131"/>
      <c r="N82" s="131"/>
      <c r="O82" s="132"/>
      <c r="P82" s="132"/>
      <c r="Q82" s="132"/>
      <c r="R82" s="132"/>
      <c r="S82" s="132"/>
      <c r="T82" s="132"/>
      <c r="U82" s="140"/>
      <c r="V82" s="140"/>
      <c r="W82" s="140"/>
      <c r="X82" s="140"/>
      <c r="Y82" s="129"/>
    </row>
    <row r="83" spans="1:27" ht="15" hidden="1">
      <c r="A83" s="125"/>
      <c r="B83" s="138"/>
      <c r="C83" s="139"/>
      <c r="D83" s="143"/>
      <c r="E83" s="140"/>
      <c r="F83" s="650" t="s">
        <v>62</v>
      </c>
      <c r="G83" s="650"/>
      <c r="H83" s="650"/>
      <c r="I83" s="650"/>
      <c r="J83" s="650"/>
      <c r="K83" s="650"/>
      <c r="L83" s="650"/>
      <c r="M83" s="650"/>
      <c r="N83" s="650"/>
      <c r="O83" s="650"/>
      <c r="P83" s="650"/>
      <c r="Q83" s="650"/>
      <c r="R83" s="650"/>
      <c r="S83" s="650"/>
      <c r="T83" s="650"/>
      <c r="U83" s="650"/>
      <c r="V83" s="650"/>
      <c r="W83" s="650"/>
      <c r="X83" s="650"/>
      <c r="Y83" s="129"/>
    </row>
    <row r="84" spans="1:27" ht="15" hidden="1">
      <c r="A84" s="125"/>
      <c r="B84" s="138"/>
      <c r="C84" s="139"/>
      <c r="D84" s="143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29"/>
    </row>
    <row r="85" spans="1:27" ht="15" hidden="1">
      <c r="A85" s="125"/>
      <c r="B85" s="138"/>
      <c r="C85" s="139"/>
      <c r="D85" s="143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29"/>
    </row>
    <row r="86" spans="1:27" ht="15" hidden="1">
      <c r="A86" s="125"/>
      <c r="B86" s="138"/>
      <c r="C86" s="139"/>
      <c r="D86" s="143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29"/>
    </row>
    <row r="87" spans="1:27" ht="15" hidden="1">
      <c r="A87" s="125"/>
      <c r="B87" s="138"/>
      <c r="C87" s="139"/>
      <c r="D87" s="143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29"/>
    </row>
    <row r="88" spans="1:27" ht="15" hidden="1" customHeight="1">
      <c r="A88" s="125"/>
      <c r="B88" s="138"/>
      <c r="C88" s="139"/>
      <c r="D88" s="143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29"/>
    </row>
    <row r="89" spans="1:27" ht="15" hidden="1" customHeight="1">
      <c r="A89" s="125"/>
      <c r="B89" s="138"/>
      <c r="C89" s="139"/>
      <c r="D89" s="143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29"/>
    </row>
    <row r="90" spans="1:27" ht="15" hidden="1" customHeight="1">
      <c r="A90" s="125"/>
      <c r="B90" s="138"/>
      <c r="C90" s="139"/>
      <c r="D90" s="143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29"/>
    </row>
    <row r="91" spans="1:27" ht="15" hidden="1" customHeight="1">
      <c r="A91" s="125"/>
      <c r="B91" s="138"/>
      <c r="C91" s="139"/>
      <c r="D91" s="143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29"/>
    </row>
    <row r="92" spans="1:27" ht="15" hidden="1" customHeight="1">
      <c r="A92" s="125"/>
      <c r="B92" s="138"/>
      <c r="C92" s="139"/>
      <c r="D92" s="143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29"/>
    </row>
    <row r="93" spans="1:27" ht="11.1" hidden="1" customHeight="1">
      <c r="A93" s="125"/>
      <c r="B93" s="138"/>
      <c r="C93" s="139"/>
      <c r="D93" s="143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29"/>
    </row>
    <row r="94" spans="1:27" ht="15" customHeight="1">
      <c r="A94" s="125"/>
      <c r="B94" s="146"/>
      <c r="C94" s="147"/>
      <c r="D94" s="148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33"/>
    </row>
  </sheetData>
  <sheetProtection password="FA9C" sheet="1" objects="1" scenarios="1" formatColumns="0" formatRows="0"/>
  <dataConsolidate leftLabels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BALANCE_G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7"/>
  <sheetViews>
    <sheetView showGridLines="0" zoomScaleNormal="100" workbookViewId="0"/>
  </sheetViews>
  <sheetFormatPr defaultRowHeight="11.25"/>
  <cols>
    <col min="1" max="1" width="30.7109375" style="21" customWidth="1"/>
    <col min="2" max="2" width="80.7109375" style="21" customWidth="1"/>
    <col min="3" max="3" width="30.7109375" style="21" customWidth="1"/>
    <col min="4" max="16384" width="9.140625" style="20"/>
  </cols>
  <sheetData>
    <row r="1" spans="1:4" ht="24" customHeight="1">
      <c r="A1" s="59" t="s">
        <v>14</v>
      </c>
      <c r="B1" s="59" t="s">
        <v>15</v>
      </c>
      <c r="C1" s="59" t="s">
        <v>16</v>
      </c>
      <c r="D1" s="19"/>
    </row>
    <row r="2" spans="1:4">
      <c r="A2" s="627">
        <v>44669.355439814812</v>
      </c>
      <c r="B2" s="21" t="s">
        <v>658</v>
      </c>
      <c r="C2" s="21" t="s">
        <v>215</v>
      </c>
    </row>
    <row r="3" spans="1:4">
      <c r="A3" s="627">
        <v>44669.355451388888</v>
      </c>
      <c r="B3" s="21" t="s">
        <v>659</v>
      </c>
      <c r="C3" s="21" t="s">
        <v>215</v>
      </c>
    </row>
    <row r="4" spans="1:4">
      <c r="A4" s="627">
        <v>44669.355578703704</v>
      </c>
      <c r="B4" s="21" t="s">
        <v>658</v>
      </c>
      <c r="C4" s="21" t="s">
        <v>215</v>
      </c>
    </row>
    <row r="5" spans="1:4">
      <c r="A5" s="627">
        <v>44669.355590277781</v>
      </c>
      <c r="B5" s="21" t="s">
        <v>659</v>
      </c>
      <c r="C5" s="21" t="s">
        <v>215</v>
      </c>
    </row>
    <row r="6" spans="1:4">
      <c r="A6" s="627">
        <v>44669.355833333335</v>
      </c>
      <c r="B6" s="21" t="s">
        <v>658</v>
      </c>
      <c r="C6" s="21" t="s">
        <v>215</v>
      </c>
    </row>
    <row r="7" spans="1:4">
      <c r="A7" s="627">
        <v>44669.355844907404</v>
      </c>
      <c r="B7" s="21" t="s">
        <v>659</v>
      </c>
      <c r="C7" s="21" t="s">
        <v>215</v>
      </c>
    </row>
    <row r="8" spans="1:4">
      <c r="A8" s="627">
        <v>44669.357662037037</v>
      </c>
      <c r="B8" s="21" t="s">
        <v>658</v>
      </c>
      <c r="C8" s="21" t="s">
        <v>215</v>
      </c>
    </row>
    <row r="9" spans="1:4">
      <c r="A9" s="627">
        <v>44669.357673611114</v>
      </c>
      <c r="B9" s="21" t="s">
        <v>659</v>
      </c>
      <c r="C9" s="21" t="s">
        <v>215</v>
      </c>
    </row>
    <row r="10" spans="1:4">
      <c r="A10" s="627">
        <v>44677.549618055556</v>
      </c>
      <c r="B10" s="21" t="s">
        <v>658</v>
      </c>
      <c r="C10" s="21" t="s">
        <v>215</v>
      </c>
    </row>
    <row r="11" spans="1:4">
      <c r="A11" s="627">
        <v>44677.549629629626</v>
      </c>
      <c r="B11" s="21" t="s">
        <v>659</v>
      </c>
      <c r="C11" s="21" t="s">
        <v>215</v>
      </c>
    </row>
    <row r="12" spans="1:4">
      <c r="A12" s="627">
        <v>44677.607812499999</v>
      </c>
      <c r="B12" s="21" t="s">
        <v>658</v>
      </c>
      <c r="C12" s="21" t="s">
        <v>215</v>
      </c>
    </row>
    <row r="13" spans="1:4">
      <c r="A13" s="627">
        <v>44677.607824074075</v>
      </c>
      <c r="B13" s="21" t="s">
        <v>659</v>
      </c>
      <c r="C13" s="21" t="s">
        <v>215</v>
      </c>
    </row>
    <row r="14" spans="1:4">
      <c r="A14" s="627">
        <v>44677.632754629631</v>
      </c>
      <c r="B14" s="21" t="s">
        <v>658</v>
      </c>
      <c r="C14" s="21" t="s">
        <v>215</v>
      </c>
    </row>
    <row r="15" spans="1:4">
      <c r="A15" s="627">
        <v>44677.6327662037</v>
      </c>
      <c r="B15" s="21" t="s">
        <v>659</v>
      </c>
      <c r="C15" s="21" t="s">
        <v>215</v>
      </c>
    </row>
    <row r="16" spans="1:4">
      <c r="A16" s="627">
        <v>44677.651134259257</v>
      </c>
      <c r="B16" s="21" t="s">
        <v>658</v>
      </c>
      <c r="C16" s="21" t="s">
        <v>215</v>
      </c>
    </row>
    <row r="17" spans="1:3">
      <c r="A17" s="627">
        <v>44677.651145833333</v>
      </c>
      <c r="B17" s="21" t="s">
        <v>659</v>
      </c>
      <c r="C17" s="21" t="s">
        <v>215</v>
      </c>
    </row>
    <row r="18" spans="1:3">
      <c r="A18" s="627">
        <v>44677.669583333336</v>
      </c>
      <c r="B18" s="21" t="s">
        <v>658</v>
      </c>
      <c r="C18" s="21" t="s">
        <v>215</v>
      </c>
    </row>
    <row r="19" spans="1:3">
      <c r="A19" s="627">
        <v>44677.669594907406</v>
      </c>
      <c r="B19" s="21" t="s">
        <v>659</v>
      </c>
      <c r="C19" s="21" t="s">
        <v>215</v>
      </c>
    </row>
    <row r="20" spans="1:3">
      <c r="A20" s="627">
        <v>44677.686342592591</v>
      </c>
      <c r="B20" s="21" t="s">
        <v>658</v>
      </c>
      <c r="C20" s="21" t="s">
        <v>215</v>
      </c>
    </row>
    <row r="21" spans="1:3">
      <c r="A21" s="627">
        <v>44677.686354166668</v>
      </c>
      <c r="B21" s="21" t="s">
        <v>659</v>
      </c>
      <c r="C21" s="21" t="s">
        <v>215</v>
      </c>
    </row>
    <row r="22" spans="1:3">
      <c r="A22" s="627">
        <v>44677.769907407404</v>
      </c>
      <c r="B22" s="21" t="s">
        <v>658</v>
      </c>
      <c r="C22" s="21" t="s">
        <v>215</v>
      </c>
    </row>
    <row r="23" spans="1:3">
      <c r="A23" s="627">
        <v>44677.769918981481</v>
      </c>
      <c r="B23" s="21" t="s">
        <v>659</v>
      </c>
      <c r="C23" s="21" t="s">
        <v>215</v>
      </c>
    </row>
    <row r="24" spans="1:3">
      <c r="A24" s="627">
        <v>44677.77988425926</v>
      </c>
      <c r="B24" s="21" t="s">
        <v>658</v>
      </c>
      <c r="C24" s="21" t="s">
        <v>215</v>
      </c>
    </row>
    <row r="25" spans="1:3">
      <c r="A25" s="627">
        <v>44677.779895833337</v>
      </c>
      <c r="B25" s="21" t="s">
        <v>659</v>
      </c>
      <c r="C25" s="21" t="s">
        <v>215</v>
      </c>
    </row>
    <row r="26" spans="1:3">
      <c r="A26" s="627">
        <v>44678.36991898148</v>
      </c>
      <c r="B26" s="21" t="s">
        <v>658</v>
      </c>
      <c r="C26" s="21" t="s">
        <v>215</v>
      </c>
    </row>
    <row r="27" spans="1:3">
      <c r="A27" s="627">
        <v>44678.369930555556</v>
      </c>
      <c r="B27" s="21" t="s">
        <v>659</v>
      </c>
      <c r="C27" s="21" t="s">
        <v>215</v>
      </c>
    </row>
  </sheetData>
  <sheetProtection password="FA9C" sheet="1" objects="1" scenarios="1" formatColumns="0" formatRows="0" autoFilter="0"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50"/>
  <sheetViews>
    <sheetView showGridLines="0" tabSelected="1" topLeftCell="D4" zoomScaleNormal="100" workbookViewId="0"/>
  </sheetViews>
  <sheetFormatPr defaultRowHeight="15"/>
  <cols>
    <col min="1" max="1" width="10.7109375" style="27" hidden="1" customWidth="1"/>
    <col min="2" max="2" width="10.7109375" style="26" hidden="1" customWidth="1"/>
    <col min="3" max="3" width="3.7109375" style="104" hidden="1" customWidth="1"/>
    <col min="4" max="4" width="3.7109375" style="105" customWidth="1"/>
    <col min="5" max="5" width="42.7109375" style="105" customWidth="1"/>
    <col min="6" max="6" width="50.7109375" style="28" customWidth="1"/>
    <col min="7" max="7" width="3.7109375" style="117" customWidth="1"/>
    <col min="8" max="8" width="9.140625" style="105"/>
    <col min="9" max="9" width="9.140625" style="40" customWidth="1"/>
    <col min="10" max="10" width="9.140625" style="28"/>
    <col min="11" max="11" width="3.140625" style="28" customWidth="1"/>
    <col min="12" max="16" width="9.140625" style="28"/>
    <col min="17" max="17" width="9.140625" style="246"/>
    <col min="18" max="16384" width="9.140625" style="28"/>
  </cols>
  <sheetData>
    <row r="1" spans="1:17" s="27" customFormat="1" ht="13.5" hidden="1" customHeight="1">
      <c r="A1" s="25"/>
      <c r="B1" s="26"/>
      <c r="F1" s="27">
        <v>26322562</v>
      </c>
      <c r="G1" s="115"/>
      <c r="I1" s="116"/>
      <c r="Q1" s="244"/>
    </row>
    <row r="2" spans="1:17" s="27" customFormat="1" ht="12" hidden="1" customHeight="1">
      <c r="A2" s="25"/>
      <c r="B2" s="26"/>
      <c r="G2" s="115"/>
      <c r="I2" s="116"/>
      <c r="Q2" s="244"/>
    </row>
    <row r="3" spans="1:17" s="105" customFormat="1" hidden="1">
      <c r="A3" s="27"/>
      <c r="B3" s="26"/>
      <c r="C3" s="104"/>
      <c r="G3" s="117"/>
      <c r="I3" s="116"/>
      <c r="Q3" s="245"/>
    </row>
    <row r="4" spans="1:17" s="105" customFormat="1" ht="11.25" customHeight="1">
      <c r="A4" s="27"/>
      <c r="B4" s="26"/>
      <c r="C4" s="104"/>
      <c r="D4" s="106"/>
      <c r="E4" s="106"/>
      <c r="F4" s="118" t="str">
        <f>version</f>
        <v>Версия 1.0.3</v>
      </c>
      <c r="G4" s="117"/>
      <c r="I4" s="116"/>
      <c r="Q4" s="245"/>
    </row>
    <row r="5" spans="1:17" s="105" customFormat="1" ht="40.5" customHeight="1">
      <c r="A5" s="27"/>
      <c r="B5" s="26"/>
      <c r="C5" s="104"/>
      <c r="D5" s="106"/>
      <c r="E5" s="663" t="s">
        <v>574</v>
      </c>
      <c r="F5" s="663"/>
      <c r="G5" s="119"/>
      <c r="I5" s="116"/>
      <c r="Q5" s="245"/>
    </row>
    <row r="6" spans="1:17" ht="11.25" customHeight="1">
      <c r="D6" s="106"/>
      <c r="E6" s="107"/>
      <c r="F6" s="120"/>
      <c r="G6" s="119"/>
    </row>
    <row r="7" spans="1:17" ht="19.5" customHeight="1">
      <c r="D7" s="106"/>
      <c r="E7" s="107" t="s">
        <v>3</v>
      </c>
      <c r="F7" s="60" t="s">
        <v>203</v>
      </c>
      <c r="G7" s="119"/>
    </row>
    <row r="8" spans="1:17" s="105" customFormat="1" ht="9.9499999999999993" hidden="1" customHeight="1">
      <c r="A8" s="108"/>
      <c r="B8" s="26"/>
      <c r="C8" s="104"/>
      <c r="D8" s="109"/>
      <c r="E8" s="107"/>
      <c r="F8" s="123"/>
      <c r="G8" s="121"/>
      <c r="I8" s="116"/>
      <c r="Q8" s="245"/>
    </row>
    <row r="9" spans="1:17" ht="19.5" hidden="1" customHeight="1">
      <c r="D9" s="106"/>
      <c r="E9" s="167" t="s">
        <v>136</v>
      </c>
      <c r="F9" s="168" t="s">
        <v>47</v>
      </c>
      <c r="G9" s="106"/>
    </row>
    <row r="10" spans="1:17" s="105" customFormat="1" ht="9.9499999999999993" customHeight="1">
      <c r="A10" s="108"/>
      <c r="B10" s="26"/>
      <c r="C10" s="104"/>
      <c r="D10" s="109"/>
      <c r="E10" s="107"/>
      <c r="F10" s="123"/>
      <c r="G10" s="121"/>
      <c r="I10" s="116"/>
      <c r="Q10" s="245"/>
    </row>
    <row r="11" spans="1:17" ht="33.75">
      <c r="D11" s="106"/>
      <c r="E11" s="107" t="s">
        <v>223</v>
      </c>
      <c r="F11" s="628" t="s">
        <v>19</v>
      </c>
      <c r="G11" s="106"/>
    </row>
    <row r="12" spans="1:17" s="105" customFormat="1" ht="9.9499999999999993" customHeight="1">
      <c r="A12" s="108"/>
      <c r="B12" s="26"/>
      <c r="C12" s="104"/>
      <c r="D12" s="109"/>
      <c r="E12" s="107"/>
      <c r="F12" s="123"/>
      <c r="G12" s="121"/>
      <c r="I12" s="116"/>
      <c r="Q12" s="245"/>
    </row>
    <row r="13" spans="1:17" ht="19.5" customHeight="1">
      <c r="A13" s="108"/>
      <c r="D13" s="109"/>
      <c r="E13" s="110" t="s">
        <v>153</v>
      </c>
      <c r="F13" s="270" t="s">
        <v>221</v>
      </c>
      <c r="G13" s="121"/>
    </row>
    <row r="14" spans="1:17" ht="22.5" hidden="1">
      <c r="A14" s="108"/>
      <c r="D14" s="109"/>
      <c r="E14" s="110" t="s">
        <v>117</v>
      </c>
      <c r="F14" s="577" t="s">
        <v>660</v>
      </c>
      <c r="G14" s="121"/>
    </row>
    <row r="15" spans="1:17" s="105" customFormat="1" ht="9.9499999999999993" hidden="1" customHeight="1">
      <c r="A15" s="108"/>
      <c r="B15" s="26"/>
      <c r="C15" s="104"/>
      <c r="D15" s="109"/>
      <c r="E15" s="107"/>
      <c r="F15" s="123"/>
      <c r="G15" s="121"/>
      <c r="I15" s="116"/>
      <c r="Q15" s="245"/>
    </row>
    <row r="16" spans="1:17" ht="33.75" hidden="1" customHeight="1">
      <c r="A16" s="108"/>
      <c r="D16" s="109"/>
      <c r="E16" s="167" t="s">
        <v>575</v>
      </c>
      <c r="F16" s="214"/>
      <c r="G16" s="121"/>
    </row>
    <row r="17" spans="1:17" ht="33.75" hidden="1" customHeight="1">
      <c r="A17" s="108"/>
      <c r="D17" s="109"/>
      <c r="E17" s="167" t="s">
        <v>576</v>
      </c>
      <c r="F17" s="215"/>
      <c r="G17" s="121"/>
    </row>
    <row r="18" spans="1:17" s="105" customFormat="1" ht="3" customHeight="1">
      <c r="A18" s="108"/>
      <c r="B18" s="26"/>
      <c r="C18" s="104"/>
      <c r="D18" s="109"/>
      <c r="E18" s="107"/>
      <c r="F18" s="123"/>
      <c r="G18" s="121"/>
      <c r="I18" s="116"/>
      <c r="Q18" s="245"/>
    </row>
    <row r="19" spans="1:17" s="369" customFormat="1" ht="5.25" hidden="1">
      <c r="A19" s="362"/>
      <c r="B19" s="363"/>
      <c r="C19" s="372"/>
      <c r="D19" s="365"/>
      <c r="E19" s="366"/>
      <c r="F19" s="373"/>
      <c r="G19" s="368"/>
      <c r="I19" s="374"/>
    </row>
    <row r="20" spans="1:17" ht="19.5" customHeight="1">
      <c r="A20" s="108"/>
      <c r="C20" s="261">
        <v>2021</v>
      </c>
      <c r="D20" s="109"/>
      <c r="E20" s="107" t="s">
        <v>325</v>
      </c>
      <c r="F20" s="231">
        <v>2021</v>
      </c>
      <c r="G20" s="121"/>
    </row>
    <row r="21" spans="1:17" s="371" customFormat="1" ht="5.25" hidden="1">
      <c r="A21" s="362"/>
      <c r="B21" s="363"/>
      <c r="C21" s="364"/>
      <c r="D21" s="365"/>
      <c r="E21" s="366"/>
      <c r="F21" s="367"/>
      <c r="G21" s="368"/>
      <c r="H21" s="369"/>
      <c r="I21" s="370"/>
    </row>
    <row r="22" spans="1:17" s="105" customFormat="1" ht="9.9499999999999993" customHeight="1">
      <c r="A22" s="108"/>
      <c r="B22" s="26"/>
      <c r="C22" s="104"/>
      <c r="D22" s="109"/>
      <c r="E22" s="107"/>
      <c r="F22" s="123"/>
      <c r="G22" s="121"/>
      <c r="I22" s="116"/>
      <c r="Q22" s="245"/>
    </row>
    <row r="23" spans="1:17" ht="33.75" customHeight="1">
      <c r="D23" s="106"/>
      <c r="E23" s="110" t="s">
        <v>27</v>
      </c>
      <c r="F23" s="628" t="s">
        <v>19</v>
      </c>
      <c r="G23" s="106"/>
    </row>
    <row r="24" spans="1:17" s="105" customFormat="1" ht="3.6" customHeight="1">
      <c r="A24" s="27"/>
      <c r="B24" s="26"/>
      <c r="C24" s="104"/>
      <c r="D24" s="106"/>
      <c r="E24" s="107"/>
      <c r="F24" s="107"/>
      <c r="G24" s="107"/>
      <c r="H24" s="107"/>
      <c r="I24" s="116"/>
      <c r="Q24" s="245"/>
    </row>
    <row r="25" spans="1:17" s="105" customFormat="1" ht="30" customHeight="1">
      <c r="A25" s="27"/>
      <c r="B25" s="26"/>
      <c r="C25" s="111"/>
      <c r="D25" s="109"/>
      <c r="E25" s="112"/>
      <c r="F25" s="123"/>
      <c r="G25" s="122"/>
      <c r="I25" s="116"/>
      <c r="Q25" s="245"/>
    </row>
    <row r="26" spans="1:17">
      <c r="C26" s="111"/>
      <c r="D26" s="109"/>
      <c r="E26" s="113" t="s">
        <v>321</v>
      </c>
      <c r="F26" s="61" t="s">
        <v>728</v>
      </c>
      <c r="G26" s="122"/>
    </row>
    <row r="27" spans="1:17" ht="19.5" hidden="1" customHeight="1">
      <c r="C27" s="111"/>
      <c r="D27" s="109"/>
      <c r="E27" s="113" t="s">
        <v>322</v>
      </c>
      <c r="F27" s="62"/>
      <c r="G27" s="122"/>
    </row>
    <row r="28" spans="1:17">
      <c r="C28" s="111"/>
      <c r="D28" s="109"/>
      <c r="E28" s="112" t="s">
        <v>4</v>
      </c>
      <c r="F28" s="61" t="s">
        <v>729</v>
      </c>
      <c r="G28" s="122"/>
    </row>
    <row r="29" spans="1:17">
      <c r="C29" s="111"/>
      <c r="D29" s="109"/>
      <c r="E29" s="112" t="s">
        <v>5</v>
      </c>
      <c r="F29" s="61" t="s">
        <v>711</v>
      </c>
      <c r="G29" s="122"/>
      <c r="H29" s="29"/>
    </row>
    <row r="30" spans="1:17" ht="19.5" hidden="1" customHeight="1">
      <c r="C30" s="111"/>
      <c r="D30" s="109"/>
      <c r="E30" s="112" t="s">
        <v>113</v>
      </c>
      <c r="F30" s="62"/>
      <c r="G30" s="122"/>
      <c r="H30" s="29"/>
    </row>
    <row r="31" spans="1:17" s="105" customFormat="1" ht="9.75" customHeight="1">
      <c r="A31" s="108"/>
      <c r="B31" s="26"/>
      <c r="C31" s="104"/>
      <c r="D31" s="109"/>
      <c r="E31" s="107"/>
      <c r="F31" s="123"/>
      <c r="G31" s="121"/>
      <c r="I31" s="116"/>
      <c r="Q31" s="245"/>
    </row>
    <row r="32" spans="1:17" s="105" customFormat="1" ht="33.75">
      <c r="A32" s="108"/>
      <c r="B32" s="26"/>
      <c r="C32" s="104"/>
      <c r="D32" s="109"/>
      <c r="E32" s="375" t="s">
        <v>326</v>
      </c>
      <c r="F32" s="628" t="s">
        <v>18</v>
      </c>
      <c r="G32" s="121"/>
      <c r="I32" s="116"/>
      <c r="Q32" s="245"/>
    </row>
    <row r="33" spans="1:17" s="105" customFormat="1" ht="22.5">
      <c r="A33" s="108"/>
      <c r="B33" s="26"/>
      <c r="C33" s="104"/>
      <c r="D33" s="109"/>
      <c r="E33" s="379" t="s">
        <v>327</v>
      </c>
      <c r="F33" s="629" t="s">
        <v>889</v>
      </c>
      <c r="G33" s="121"/>
      <c r="I33" s="116"/>
      <c r="Q33" s="245"/>
    </row>
    <row r="34" spans="1:17" s="378" customFormat="1" ht="3" customHeight="1">
      <c r="A34" s="380"/>
      <c r="B34" s="376"/>
      <c r="C34" s="377"/>
      <c r="D34" s="381"/>
      <c r="E34" s="379"/>
      <c r="F34" s="383"/>
      <c r="G34" s="382"/>
      <c r="I34" s="116"/>
      <c r="Q34" s="384"/>
    </row>
    <row r="35" spans="1:17" s="105" customFormat="1" ht="33.75">
      <c r="A35" s="108"/>
      <c r="B35" s="26"/>
      <c r="C35" s="104"/>
      <c r="D35" s="109"/>
      <c r="E35" s="379" t="s">
        <v>328</v>
      </c>
      <c r="F35" s="628" t="s">
        <v>19</v>
      </c>
      <c r="G35" s="121"/>
      <c r="I35" s="116"/>
      <c r="Q35" s="245"/>
    </row>
    <row r="36" spans="1:17" s="378" customFormat="1" ht="3" customHeight="1">
      <c r="A36" s="380"/>
      <c r="B36" s="376"/>
      <c r="C36" s="377"/>
      <c r="D36" s="381"/>
      <c r="E36" s="379"/>
      <c r="F36" s="383"/>
      <c r="G36" s="382"/>
      <c r="I36" s="116"/>
      <c r="Q36" s="384"/>
    </row>
    <row r="37" spans="1:17" s="105" customFormat="1" ht="22.5">
      <c r="A37" s="108"/>
      <c r="B37" s="26"/>
      <c r="C37" s="104"/>
      <c r="D37" s="109"/>
      <c r="E37" s="379" t="s">
        <v>329</v>
      </c>
      <c r="F37" s="628" t="s">
        <v>19</v>
      </c>
      <c r="G37" s="121"/>
      <c r="I37" s="116"/>
      <c r="Q37" s="245"/>
    </row>
    <row r="38" spans="1:17" s="378" customFormat="1" ht="33.75" hidden="1">
      <c r="A38" s="380"/>
      <c r="B38" s="376"/>
      <c r="C38" s="377"/>
      <c r="D38" s="381"/>
      <c r="E38" s="379" t="s">
        <v>573</v>
      </c>
      <c r="F38" s="579" t="s">
        <v>19</v>
      </c>
      <c r="G38" s="382"/>
      <c r="I38" s="116"/>
      <c r="Q38" s="384"/>
    </row>
    <row r="39" spans="1:17" s="105" customFormat="1" ht="9.75" customHeight="1">
      <c r="A39" s="108"/>
      <c r="B39" s="26"/>
      <c r="C39" s="104"/>
      <c r="D39" s="109"/>
      <c r="E39" s="107"/>
      <c r="F39" s="123"/>
      <c r="G39" s="121"/>
      <c r="I39" s="116"/>
      <c r="Q39" s="245"/>
    </row>
    <row r="40" spans="1:17" ht="19.5" customHeight="1">
      <c r="A40" s="30"/>
      <c r="B40" s="31"/>
      <c r="D40" s="56"/>
      <c r="E40" s="114" t="s">
        <v>101</v>
      </c>
      <c r="F40" s="67" t="s">
        <v>890</v>
      </c>
      <c r="G40" s="121"/>
    </row>
    <row r="41" spans="1:17" ht="19.5" customHeight="1">
      <c r="A41" s="30"/>
      <c r="B41" s="31"/>
      <c r="D41" s="56"/>
      <c r="E41" s="114" t="s">
        <v>108</v>
      </c>
      <c r="F41" s="67" t="s">
        <v>891</v>
      </c>
      <c r="G41" s="121"/>
    </row>
    <row r="42" spans="1:17" s="105" customFormat="1" ht="3" customHeight="1">
      <c r="A42" s="30"/>
      <c r="B42" s="31"/>
      <c r="C42" s="104"/>
      <c r="D42" s="56"/>
      <c r="E42" s="114"/>
      <c r="F42" s="114"/>
      <c r="G42" s="121"/>
      <c r="I42" s="116"/>
      <c r="Q42" s="245"/>
    </row>
    <row r="43" spans="1:17" s="105" customFormat="1" ht="19.5" customHeight="1">
      <c r="A43" s="27"/>
      <c r="B43" s="26"/>
      <c r="C43" s="104"/>
      <c r="E43" s="70"/>
      <c r="F43" s="121" t="s">
        <v>197</v>
      </c>
      <c r="G43" s="117"/>
      <c r="I43" s="116"/>
      <c r="Q43" s="245"/>
    </row>
    <row r="44" spans="1:17" ht="19.5" customHeight="1">
      <c r="E44" s="114" t="s">
        <v>21</v>
      </c>
      <c r="F44" s="67" t="s">
        <v>892</v>
      </c>
    </row>
    <row r="45" spans="1:17" ht="19.5" customHeight="1">
      <c r="E45" s="114" t="s">
        <v>22</v>
      </c>
      <c r="F45" s="67" t="s">
        <v>893</v>
      </c>
    </row>
    <row r="46" spans="1:17" ht="19.5" customHeight="1">
      <c r="E46" s="114" t="s">
        <v>28</v>
      </c>
      <c r="F46" s="67" t="s">
        <v>894</v>
      </c>
    </row>
    <row r="47" spans="1:17" ht="19.5" customHeight="1">
      <c r="E47" s="114" t="s">
        <v>23</v>
      </c>
      <c r="F47" s="67" t="s">
        <v>895</v>
      </c>
    </row>
    <row r="48" spans="1:17" ht="3" customHeight="1">
      <c r="E48" s="114"/>
      <c r="F48" s="56"/>
    </row>
    <row r="49" spans="5:6" ht="30" customHeight="1">
      <c r="E49" s="114"/>
      <c r="F49" s="56"/>
    </row>
    <row r="50" spans="5:6" ht="9.9499999999999993" customHeight="1"/>
  </sheetData>
  <sheetProtection password="FA9C" sheet="1" objects="1" scenarios="1" formatColumns="0" formatRows="0"/>
  <dataConsolidate/>
  <mergeCells count="1">
    <mergeCell ref="E5:F5"/>
  </mergeCells>
  <phoneticPr fontId="9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44:F47 F40:F4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sqref="F20">
      <formula1>year_list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38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47" hidden="1" customWidth="1"/>
    <col min="2" max="2" width="9.140625" style="485" hidden="1" customWidth="1"/>
    <col min="3" max="3" width="3.7109375" style="169" customWidth="1"/>
    <col min="4" max="4" width="6.28515625" style="485" customWidth="1"/>
    <col min="5" max="5" width="46.42578125" style="485" customWidth="1"/>
    <col min="6" max="6" width="3.7109375" style="485" customWidth="1"/>
    <col min="7" max="7" width="5.7109375" style="485" customWidth="1"/>
    <col min="8" max="8" width="41.42578125" style="485" bestFit="1" customWidth="1"/>
    <col min="9" max="9" width="3.7109375" style="485" customWidth="1"/>
    <col min="10" max="10" width="5.7109375" style="485" customWidth="1"/>
    <col min="11" max="11" width="32.5703125" style="485" customWidth="1"/>
    <col min="12" max="12" width="14.85546875" style="485" customWidth="1"/>
    <col min="13" max="13" width="13.140625" style="310" hidden="1" customWidth="1"/>
    <col min="14" max="16" width="9.140625" style="310" hidden="1" customWidth="1"/>
    <col min="17" max="17" width="25.7109375" style="311" hidden="1" customWidth="1"/>
    <col min="18" max="18" width="14.42578125" style="310" hidden="1" customWidth="1"/>
    <col min="19" max="22" width="9.140625" style="312"/>
    <col min="23" max="16384" width="9.140625" style="485"/>
  </cols>
  <sheetData>
    <row r="1" spans="1:256" s="498" customFormat="1" ht="16.5" hidden="1" customHeight="1">
      <c r="C1" s="622"/>
      <c r="H1" s="622"/>
      <c r="I1" s="622"/>
      <c r="J1" s="622"/>
      <c r="K1" s="622" t="s">
        <v>148</v>
      </c>
      <c r="L1" s="303" t="s">
        <v>139</v>
      </c>
      <c r="M1" s="304" t="s">
        <v>147</v>
      </c>
      <c r="N1" s="304"/>
      <c r="O1" s="304"/>
      <c r="P1" s="304"/>
      <c r="Q1" s="305"/>
      <c r="R1" s="304"/>
      <c r="S1" s="304"/>
      <c r="T1" s="304"/>
      <c r="U1" s="304"/>
      <c r="V1" s="304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303"/>
      <c r="DH1" s="303"/>
      <c r="DI1" s="303"/>
      <c r="DJ1" s="303"/>
      <c r="DK1" s="303"/>
      <c r="DL1" s="303"/>
      <c r="DM1" s="303"/>
      <c r="DN1" s="303"/>
      <c r="DO1" s="303"/>
      <c r="DP1" s="303"/>
      <c r="DQ1" s="303"/>
      <c r="DR1" s="303"/>
      <c r="DS1" s="303"/>
      <c r="DT1" s="303"/>
      <c r="DU1" s="303"/>
      <c r="DV1" s="303"/>
      <c r="DW1" s="303"/>
      <c r="DX1" s="303"/>
      <c r="DY1" s="303"/>
      <c r="DZ1" s="303"/>
      <c r="EA1" s="303"/>
      <c r="EB1" s="303"/>
      <c r="EC1" s="303"/>
      <c r="ED1" s="303"/>
      <c r="EE1" s="303"/>
      <c r="EF1" s="303"/>
      <c r="EG1" s="303"/>
      <c r="EH1" s="303"/>
      <c r="EI1" s="303"/>
      <c r="EJ1" s="303"/>
      <c r="EK1" s="303"/>
      <c r="EL1" s="303"/>
      <c r="EM1" s="303"/>
      <c r="EN1" s="303"/>
      <c r="EO1" s="303"/>
      <c r="EP1" s="303"/>
      <c r="EQ1" s="303"/>
      <c r="ER1" s="303"/>
      <c r="ES1" s="303"/>
      <c r="ET1" s="303"/>
      <c r="EU1" s="303"/>
      <c r="EV1" s="303"/>
      <c r="EW1" s="303"/>
      <c r="EX1" s="303"/>
      <c r="EY1" s="303"/>
      <c r="EZ1" s="303"/>
      <c r="FA1" s="303"/>
      <c r="FB1" s="303"/>
      <c r="FC1" s="303"/>
      <c r="FD1" s="303"/>
      <c r="FE1" s="303"/>
      <c r="FF1" s="303"/>
      <c r="FG1" s="303"/>
      <c r="FH1" s="303"/>
      <c r="FI1" s="303"/>
      <c r="FJ1" s="303"/>
      <c r="FK1" s="303"/>
      <c r="FL1" s="303"/>
      <c r="FM1" s="303"/>
      <c r="FN1" s="303"/>
      <c r="FO1" s="303"/>
      <c r="FP1" s="303"/>
      <c r="FQ1" s="303"/>
      <c r="FR1" s="303"/>
      <c r="FS1" s="303"/>
      <c r="FT1" s="303"/>
      <c r="FU1" s="303"/>
      <c r="FV1" s="303"/>
      <c r="FW1" s="303"/>
      <c r="FX1" s="303"/>
      <c r="FY1" s="303"/>
      <c r="FZ1" s="303"/>
      <c r="GA1" s="303"/>
      <c r="GB1" s="303"/>
      <c r="GC1" s="303"/>
      <c r="GD1" s="303"/>
      <c r="GE1" s="303"/>
      <c r="GF1" s="303"/>
      <c r="GG1" s="303"/>
      <c r="GH1" s="303"/>
      <c r="GI1" s="303"/>
      <c r="GJ1" s="303"/>
      <c r="GK1" s="303"/>
      <c r="GL1" s="303"/>
      <c r="GM1" s="303"/>
      <c r="GN1" s="303"/>
      <c r="GO1" s="303"/>
      <c r="GP1" s="303"/>
      <c r="GQ1" s="303"/>
      <c r="GR1" s="303"/>
      <c r="GS1" s="303"/>
      <c r="GT1" s="303"/>
      <c r="GU1" s="303"/>
      <c r="GV1" s="303"/>
      <c r="GW1" s="303"/>
      <c r="GX1" s="303"/>
      <c r="GY1" s="303"/>
      <c r="GZ1" s="303"/>
      <c r="HA1" s="303"/>
      <c r="HB1" s="303"/>
      <c r="HC1" s="303"/>
      <c r="HD1" s="303"/>
      <c r="HE1" s="303"/>
      <c r="HF1" s="303"/>
      <c r="HG1" s="303"/>
      <c r="HH1" s="303"/>
      <c r="HI1" s="303"/>
      <c r="HJ1" s="303"/>
      <c r="HK1" s="303"/>
      <c r="HL1" s="303"/>
      <c r="HM1" s="303"/>
      <c r="HN1" s="303"/>
      <c r="HO1" s="303"/>
      <c r="HP1" s="303"/>
      <c r="HQ1" s="303"/>
      <c r="HR1" s="303"/>
      <c r="HS1" s="303"/>
      <c r="HT1" s="303"/>
      <c r="HU1" s="303"/>
      <c r="HV1" s="303"/>
      <c r="HW1" s="303"/>
      <c r="HX1" s="303"/>
      <c r="HY1" s="303"/>
      <c r="HZ1" s="303"/>
      <c r="IA1" s="303"/>
      <c r="IB1" s="303"/>
      <c r="IC1" s="303"/>
      <c r="ID1" s="303"/>
      <c r="IE1" s="303"/>
      <c r="IF1" s="303"/>
      <c r="IG1" s="303"/>
      <c r="IH1" s="303"/>
      <c r="II1" s="303"/>
      <c r="IJ1" s="303"/>
      <c r="IK1" s="303"/>
      <c r="IL1" s="303"/>
      <c r="IM1" s="303"/>
      <c r="IN1" s="303"/>
      <c r="IO1" s="303"/>
      <c r="IP1" s="303"/>
      <c r="IQ1" s="303"/>
      <c r="IR1" s="303"/>
      <c r="IS1" s="303"/>
      <c r="IT1" s="303"/>
      <c r="IU1" s="303"/>
      <c r="IV1" s="303"/>
    </row>
    <row r="2" spans="1:256" s="309" customFormat="1" ht="16.5" hidden="1" customHeight="1">
      <c r="A2" s="306"/>
      <c r="B2" s="306"/>
      <c r="C2" s="307"/>
      <c r="D2" s="306"/>
      <c r="E2" s="306"/>
      <c r="F2" s="306"/>
      <c r="G2" s="306"/>
      <c r="H2" s="306"/>
      <c r="I2" s="306"/>
      <c r="J2" s="306"/>
      <c r="K2" s="306"/>
      <c r="L2" s="306"/>
      <c r="M2" s="304"/>
      <c r="N2" s="304"/>
      <c r="O2" s="304"/>
      <c r="P2" s="304"/>
      <c r="Q2" s="305"/>
      <c r="R2" s="304"/>
      <c r="S2" s="308"/>
      <c r="T2" s="308"/>
      <c r="U2" s="308"/>
      <c r="V2" s="308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307"/>
      <c r="DH2" s="307"/>
      <c r="DI2" s="307"/>
      <c r="DJ2" s="307"/>
      <c r="DK2" s="307"/>
      <c r="DL2" s="307"/>
      <c r="DM2" s="307"/>
      <c r="DN2" s="307"/>
      <c r="DO2" s="307"/>
      <c r="DP2" s="307"/>
      <c r="DQ2" s="307"/>
      <c r="DR2" s="307"/>
      <c r="DS2" s="307"/>
      <c r="DT2" s="307"/>
      <c r="DU2" s="307"/>
      <c r="DV2" s="307"/>
      <c r="DW2" s="307"/>
      <c r="DX2" s="307"/>
      <c r="DY2" s="307"/>
      <c r="DZ2" s="307"/>
      <c r="EA2" s="307"/>
      <c r="EB2" s="307"/>
      <c r="EC2" s="307"/>
      <c r="ED2" s="307"/>
      <c r="EE2" s="307"/>
      <c r="EF2" s="307"/>
      <c r="EG2" s="307"/>
      <c r="EH2" s="307"/>
      <c r="EI2" s="307"/>
      <c r="EJ2" s="307"/>
      <c r="EK2" s="307"/>
      <c r="EL2" s="307"/>
      <c r="EM2" s="307"/>
      <c r="EN2" s="307"/>
      <c r="EO2" s="307"/>
      <c r="EP2" s="307"/>
      <c r="EQ2" s="307"/>
      <c r="ER2" s="307"/>
      <c r="ES2" s="307"/>
      <c r="ET2" s="307"/>
    </row>
    <row r="3" spans="1:256" s="170" customFormat="1" ht="3" customHeight="1">
      <c r="A3" s="47"/>
      <c r="B3" s="485"/>
      <c r="C3" s="54"/>
      <c r="D3" s="487"/>
      <c r="E3" s="487"/>
      <c r="F3" s="487"/>
      <c r="G3" s="487"/>
      <c r="H3" s="487"/>
      <c r="I3" s="487"/>
      <c r="J3" s="487"/>
      <c r="K3" s="487"/>
      <c r="L3" s="88"/>
      <c r="M3" s="310"/>
      <c r="N3" s="310"/>
      <c r="O3" s="310"/>
      <c r="P3" s="310"/>
      <c r="Q3" s="311"/>
      <c r="R3" s="310"/>
      <c r="S3" s="312"/>
      <c r="T3" s="312"/>
      <c r="U3" s="312"/>
      <c r="V3" s="312"/>
    </row>
    <row r="4" spans="1:256" s="170" customFormat="1" ht="22.5">
      <c r="A4" s="47"/>
      <c r="B4" s="485"/>
      <c r="C4" s="54"/>
      <c r="D4" s="678" t="s">
        <v>330</v>
      </c>
      <c r="E4" s="679"/>
      <c r="F4" s="679"/>
      <c r="G4" s="679"/>
      <c r="H4" s="680"/>
      <c r="I4" s="313"/>
      <c r="M4" s="310"/>
      <c r="N4" s="310"/>
      <c r="O4" s="310"/>
      <c r="P4" s="310"/>
      <c r="Q4" s="311"/>
      <c r="R4" s="310"/>
      <c r="S4" s="312"/>
      <c r="T4" s="312"/>
      <c r="U4" s="312"/>
      <c r="V4" s="312"/>
    </row>
    <row r="5" spans="1:256" s="170" customFormat="1" ht="3" hidden="1" customHeight="1">
      <c r="A5" s="47"/>
      <c r="B5" s="485"/>
      <c r="C5" s="54"/>
      <c r="D5" s="487"/>
      <c r="E5" s="487"/>
      <c r="F5" s="487"/>
      <c r="G5" s="487"/>
      <c r="H5" s="36"/>
      <c r="I5" s="36"/>
      <c r="J5" s="36"/>
      <c r="K5" s="36"/>
      <c r="L5" s="35"/>
      <c r="M5" s="310"/>
      <c r="N5" s="310"/>
      <c r="O5" s="310"/>
      <c r="P5" s="310"/>
      <c r="Q5" s="311"/>
      <c r="R5" s="310"/>
      <c r="S5" s="312"/>
      <c r="T5" s="312"/>
      <c r="U5" s="312"/>
      <c r="V5" s="312"/>
    </row>
    <row r="6" spans="1:256" s="170" customFormat="1" ht="20.100000000000001" hidden="1" customHeight="1">
      <c r="A6" s="182"/>
      <c r="B6" s="182"/>
      <c r="C6" s="54"/>
      <c r="D6" s="681"/>
      <c r="E6" s="681"/>
      <c r="F6" s="682" t="s">
        <v>18</v>
      </c>
      <c r="G6" s="682"/>
      <c r="H6" s="36"/>
      <c r="I6" s="36"/>
      <c r="J6" s="171"/>
      <c r="K6" s="172"/>
      <c r="L6" s="172"/>
      <c r="M6" s="310"/>
      <c r="N6" s="310"/>
      <c r="O6" s="310"/>
      <c r="P6" s="310"/>
      <c r="Q6" s="311"/>
      <c r="R6" s="310"/>
      <c r="S6" s="312"/>
      <c r="T6" s="312"/>
      <c r="U6" s="312"/>
      <c r="V6" s="312"/>
    </row>
    <row r="7" spans="1:256" ht="45.75" customHeight="1">
      <c r="E7" s="684"/>
      <c r="F7" s="684"/>
      <c r="G7" s="684"/>
      <c r="H7" s="684"/>
      <c r="I7" s="684"/>
      <c r="J7" s="684"/>
      <c r="K7" s="684"/>
      <c r="L7" s="684"/>
    </row>
    <row r="8" spans="1:256" s="170" customFormat="1">
      <c r="A8" s="47"/>
      <c r="B8" s="485"/>
      <c r="C8" s="54"/>
      <c r="D8" s="667" t="s">
        <v>331</v>
      </c>
      <c r="E8" s="667"/>
      <c r="F8" s="667" t="s">
        <v>137</v>
      </c>
      <c r="G8" s="667"/>
      <c r="H8" s="667"/>
      <c r="I8" s="683" t="s">
        <v>138</v>
      </c>
      <c r="J8" s="683"/>
      <c r="K8" s="683"/>
      <c r="L8" s="683"/>
      <c r="M8" s="310"/>
      <c r="N8" s="310"/>
      <c r="O8" s="310"/>
      <c r="P8" s="310"/>
      <c r="Q8" s="311"/>
      <c r="R8" s="310"/>
      <c r="S8" s="312"/>
      <c r="T8" s="312"/>
      <c r="U8" s="312"/>
      <c r="V8" s="312"/>
    </row>
    <row r="9" spans="1:256" s="170" customFormat="1" ht="20.25" customHeight="1">
      <c r="A9" s="47"/>
      <c r="B9" s="485"/>
      <c r="C9" s="54"/>
      <c r="D9" s="610" t="s">
        <v>25</v>
      </c>
      <c r="E9" s="610" t="s">
        <v>145</v>
      </c>
      <c r="F9" s="674" t="s">
        <v>25</v>
      </c>
      <c r="G9" s="675"/>
      <c r="H9" s="186" t="s">
        <v>145</v>
      </c>
      <c r="I9" s="676" t="s">
        <v>25</v>
      </c>
      <c r="J9" s="676"/>
      <c r="K9" s="186" t="s">
        <v>145</v>
      </c>
      <c r="L9" s="186" t="s">
        <v>139</v>
      </c>
      <c r="M9" s="350"/>
      <c r="N9" s="350"/>
      <c r="O9" s="350"/>
      <c r="P9" s="350"/>
      <c r="Q9" s="351"/>
      <c r="R9" s="350"/>
      <c r="S9" s="312"/>
      <c r="T9" s="312"/>
      <c r="U9" s="312"/>
      <c r="V9" s="312"/>
    </row>
    <row r="10" spans="1:256" ht="12" customHeight="1">
      <c r="C10" s="86"/>
      <c r="D10" s="611" t="s">
        <v>26</v>
      </c>
      <c r="E10" s="611" t="s">
        <v>0</v>
      </c>
      <c r="F10" s="677" t="s">
        <v>1</v>
      </c>
      <c r="G10" s="677"/>
      <c r="H10" s="611" t="s">
        <v>2</v>
      </c>
      <c r="I10" s="677" t="s">
        <v>12</v>
      </c>
      <c r="J10" s="677"/>
      <c r="K10" s="611" t="s">
        <v>13</v>
      </c>
      <c r="L10" s="611" t="s">
        <v>31</v>
      </c>
      <c r="M10" s="350"/>
      <c r="N10" s="350"/>
      <c r="O10" s="350"/>
      <c r="P10" s="350"/>
      <c r="Q10" s="351"/>
      <c r="R10" s="350"/>
      <c r="S10" s="314"/>
      <c r="T10" s="314"/>
      <c r="U10" s="314"/>
      <c r="V10" s="314"/>
    </row>
    <row r="11" spans="1:256" s="170" customFormat="1" hidden="1">
      <c r="A11" s="485"/>
      <c r="B11" s="485"/>
      <c r="C11" s="54"/>
      <c r="D11" s="209">
        <v>0</v>
      </c>
      <c r="E11" s="210"/>
      <c r="F11" s="205" t="s">
        <v>141</v>
      </c>
      <c r="G11" s="205"/>
      <c r="H11" s="211"/>
      <c r="I11" s="207" t="s">
        <v>141</v>
      </c>
      <c r="J11" s="205"/>
      <c r="K11" s="211"/>
      <c r="L11" s="212"/>
      <c r="M11" s="352" t="s">
        <v>238</v>
      </c>
      <c r="N11" s="350"/>
      <c r="O11" s="350"/>
      <c r="P11" s="350" t="s">
        <v>239</v>
      </c>
      <c r="Q11" s="351" t="s">
        <v>240</v>
      </c>
      <c r="R11" s="350" t="s">
        <v>241</v>
      </c>
      <c r="S11" s="312"/>
      <c r="T11" s="312"/>
      <c r="U11" s="312"/>
      <c r="V11" s="312"/>
    </row>
    <row r="12" spans="1:256" s="81" customFormat="1" ht="15.75" hidden="1" customHeight="1">
      <c r="A12" s="486"/>
      <c r="B12" s="492" t="s">
        <v>146</v>
      </c>
      <c r="C12" s="665"/>
      <c r="D12" s="667">
        <v>1</v>
      </c>
      <c r="E12" s="668" t="s">
        <v>2776</v>
      </c>
      <c r="F12" s="625" t="s">
        <v>141</v>
      </c>
      <c r="G12" s="613">
        <v>0</v>
      </c>
      <c r="H12" s="320"/>
      <c r="I12" s="187" t="s">
        <v>141</v>
      </c>
      <c r="J12" s="321" t="s">
        <v>242</v>
      </c>
      <c r="K12" s="213"/>
      <c r="L12" s="234"/>
      <c r="M12" s="310">
        <f>mergeValue(H12)</f>
        <v>0</v>
      </c>
      <c r="N12" s="498"/>
      <c r="O12" s="498"/>
      <c r="P12" s="310" t="str">
        <f t="array" ref="P12">IF(ISERROR(MATCH(MID(Q12,1,250),MID(note_ter,1,250),0)),"n","y")</f>
        <v>n</v>
      </c>
      <c r="Q12" s="498" t="s">
        <v>2776</v>
      </c>
      <c r="R12" s="310" t="str">
        <f>K12&amp;"("&amp;L12&amp;")"</f>
        <v>()</v>
      </c>
      <c r="S12" s="492"/>
      <c r="T12" s="492"/>
      <c r="U12" s="248"/>
      <c r="V12" s="492"/>
      <c r="W12" s="492"/>
      <c r="X12" s="492"/>
      <c r="Y12" s="134"/>
      <c r="Z12" s="134"/>
      <c r="AA12" s="260"/>
      <c r="AB12" s="260"/>
      <c r="AC12" s="260"/>
      <c r="AD12" s="260"/>
      <c r="AE12" s="260"/>
      <c r="AF12" s="260"/>
      <c r="AG12" s="260"/>
      <c r="AH12" s="260"/>
      <c r="AI12" s="260"/>
      <c r="AJ12" s="260"/>
      <c r="AK12" s="260"/>
      <c r="AL12" s="260"/>
      <c r="AM12" s="260"/>
      <c r="AN12" s="260"/>
      <c r="AO12" s="260"/>
      <c r="AP12" s="260"/>
      <c r="AQ12" s="260"/>
      <c r="AR12" s="260"/>
      <c r="AS12" s="260"/>
      <c r="AT12" s="260"/>
      <c r="AU12" s="260"/>
      <c r="AV12" s="260"/>
      <c r="AW12" s="260"/>
      <c r="AX12" s="260"/>
      <c r="AY12" s="260"/>
      <c r="AZ12" s="260"/>
      <c r="BA12" s="260"/>
      <c r="BB12" s="260"/>
      <c r="BC12" s="260"/>
      <c r="BD12" s="260"/>
      <c r="BE12" s="260"/>
      <c r="BF12" s="260"/>
      <c r="BG12" s="260"/>
      <c r="BH12" s="260"/>
      <c r="BI12" s="260"/>
      <c r="BJ12" s="260"/>
      <c r="BK12" s="260"/>
      <c r="BL12" s="260"/>
      <c r="BM12" s="260"/>
      <c r="BN12" s="260"/>
      <c r="BO12" s="260"/>
      <c r="BP12" s="260"/>
      <c r="BQ12" s="260"/>
      <c r="BR12" s="260"/>
      <c r="BS12" s="260"/>
      <c r="BT12" s="260"/>
      <c r="BU12" s="260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</row>
    <row r="13" spans="1:256" s="81" customFormat="1" ht="15" hidden="1" customHeight="1">
      <c r="A13" s="486"/>
      <c r="B13" s="492" t="s">
        <v>146</v>
      </c>
      <c r="C13" s="665"/>
      <c r="D13" s="667"/>
      <c r="E13" s="669"/>
      <c r="F13" s="671" t="s">
        <v>141</v>
      </c>
      <c r="G13" s="667">
        <v>1</v>
      </c>
      <c r="H13" s="664" t="s">
        <v>1674</v>
      </c>
      <c r="I13" s="187" t="s">
        <v>141</v>
      </c>
      <c r="J13" s="321" t="s">
        <v>242</v>
      </c>
      <c r="K13" s="213"/>
      <c r="L13" s="234"/>
      <c r="M13" s="310" t="str">
        <f>mergeValue(H13)</f>
        <v>Елабужский муниципальный район</v>
      </c>
      <c r="N13" s="498"/>
      <c r="O13" s="498"/>
      <c r="P13" s="498"/>
      <c r="Q13" s="498"/>
      <c r="R13" s="310" t="str">
        <f>K13&amp;"("&amp;L13&amp;")"</f>
        <v>()</v>
      </c>
      <c r="S13" s="492"/>
      <c r="T13" s="492"/>
      <c r="U13" s="248"/>
      <c r="V13" s="492"/>
      <c r="W13" s="492"/>
      <c r="X13" s="492"/>
      <c r="Y13" s="134"/>
      <c r="Z13" s="134"/>
      <c r="AA13" s="260"/>
      <c r="AB13" s="260"/>
      <c r="AC13" s="260"/>
      <c r="AD13" s="260"/>
      <c r="AE13" s="260"/>
      <c r="AF13" s="260"/>
      <c r="AG13" s="260"/>
      <c r="AH13" s="260"/>
      <c r="AI13" s="260"/>
      <c r="AJ13" s="260"/>
      <c r="AK13" s="260"/>
      <c r="AL13" s="260"/>
      <c r="AM13" s="260"/>
      <c r="AN13" s="260"/>
      <c r="AO13" s="260"/>
      <c r="AP13" s="260"/>
      <c r="AQ13" s="260"/>
      <c r="AR13" s="260"/>
      <c r="AS13" s="260"/>
      <c r="AT13" s="260"/>
      <c r="AU13" s="260"/>
      <c r="AV13" s="260"/>
      <c r="AW13" s="260"/>
      <c r="AX13" s="260"/>
      <c r="AY13" s="260"/>
      <c r="AZ13" s="260"/>
      <c r="BA13" s="260"/>
      <c r="BB13" s="260"/>
      <c r="BC13" s="260"/>
      <c r="BD13" s="260"/>
      <c r="BE13" s="260"/>
      <c r="BF13" s="260"/>
      <c r="BG13" s="260"/>
      <c r="BH13" s="260"/>
      <c r="BI13" s="260"/>
      <c r="BJ13" s="260"/>
      <c r="BK13" s="260"/>
      <c r="BL13" s="260"/>
      <c r="BM13" s="260"/>
      <c r="BN13" s="260"/>
      <c r="BO13" s="260"/>
      <c r="BP13" s="260"/>
      <c r="BQ13" s="260"/>
      <c r="BR13" s="260"/>
      <c r="BS13" s="260"/>
      <c r="BT13" s="260"/>
      <c r="BU13" s="260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</row>
    <row r="14" spans="1:256" s="81" customFormat="1" ht="45" customHeight="1">
      <c r="A14" s="486"/>
      <c r="B14" s="492" t="s">
        <v>146</v>
      </c>
      <c r="C14" s="665"/>
      <c r="D14" s="667"/>
      <c r="E14" s="669"/>
      <c r="F14" s="672"/>
      <c r="G14" s="667"/>
      <c r="H14" s="664"/>
      <c r="I14" s="630" t="s">
        <v>141</v>
      </c>
      <c r="J14" s="613">
        <v>1</v>
      </c>
      <c r="K14" s="626" t="s">
        <v>1685</v>
      </c>
      <c r="L14" s="192" t="s">
        <v>1686</v>
      </c>
      <c r="M14" s="310" t="str">
        <f>mergeValue(H14)</f>
        <v>Елабужский муниципальный район</v>
      </c>
      <c r="N14" s="498"/>
      <c r="O14" s="498"/>
      <c r="P14" s="498"/>
      <c r="Q14" s="498"/>
      <c r="R14" s="310" t="str">
        <f>K14&amp;" ("&amp;L14&amp;")"</f>
        <v>Город Елабуга (92626101)</v>
      </c>
      <c r="S14" s="492"/>
      <c r="T14" s="492"/>
      <c r="U14" s="248"/>
      <c r="V14" s="492"/>
      <c r="W14" s="492"/>
      <c r="X14" s="492"/>
      <c r="Y14" s="134"/>
      <c r="Z14" s="134"/>
      <c r="AA14" s="260"/>
      <c r="AB14" s="260"/>
      <c r="AC14" s="260"/>
      <c r="AD14" s="260"/>
      <c r="AE14" s="260"/>
      <c r="AF14" s="260"/>
      <c r="AG14" s="260"/>
      <c r="AH14" s="260"/>
      <c r="AI14" s="260"/>
      <c r="AJ14" s="260"/>
      <c r="AK14" s="260"/>
      <c r="AL14" s="260"/>
      <c r="AM14" s="260"/>
      <c r="AN14" s="260"/>
      <c r="AO14" s="260"/>
      <c r="AP14" s="260"/>
      <c r="AQ14" s="260"/>
      <c r="AR14" s="260"/>
      <c r="AS14" s="260"/>
      <c r="AT14" s="260"/>
      <c r="AU14" s="260"/>
      <c r="AV14" s="260"/>
      <c r="AW14" s="260"/>
      <c r="AX14" s="260"/>
      <c r="AY14" s="260"/>
      <c r="AZ14" s="260"/>
      <c r="BA14" s="260"/>
      <c r="BB14" s="260"/>
      <c r="BC14" s="260"/>
      <c r="BD14" s="260"/>
      <c r="BE14" s="260"/>
      <c r="BF14" s="260"/>
      <c r="BG14" s="260"/>
      <c r="BH14" s="260"/>
      <c r="BI14" s="260"/>
      <c r="BJ14" s="260"/>
      <c r="BK14" s="260"/>
      <c r="BL14" s="260"/>
      <c r="BM14" s="260"/>
      <c r="BN14" s="260"/>
      <c r="BO14" s="260"/>
      <c r="BP14" s="260"/>
      <c r="BQ14" s="260"/>
      <c r="BR14" s="260"/>
      <c r="BS14" s="260"/>
      <c r="BT14" s="260"/>
      <c r="BU14" s="260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</row>
    <row r="15" spans="1:256" s="81" customFormat="1" ht="0.95" customHeight="1">
      <c r="A15" s="486"/>
      <c r="B15" s="486"/>
      <c r="C15" s="665"/>
      <c r="D15" s="667"/>
      <c r="E15" s="669"/>
      <c r="F15" s="673"/>
      <c r="G15" s="667"/>
      <c r="H15" s="664"/>
      <c r="I15" s="197" t="s">
        <v>141</v>
      </c>
      <c r="J15" s="197"/>
      <c r="K15" s="213" t="s">
        <v>141</v>
      </c>
      <c r="L15" s="234"/>
      <c r="M15" s="498"/>
      <c r="N15" s="498"/>
      <c r="O15" s="498"/>
      <c r="P15" s="498"/>
      <c r="Q15" s="310"/>
      <c r="R15" s="498"/>
      <c r="S15" s="492"/>
      <c r="T15" s="492"/>
      <c r="U15" s="248"/>
      <c r="V15" s="492"/>
      <c r="W15" s="492"/>
      <c r="X15" s="492"/>
      <c r="Y15" s="134"/>
      <c r="Z15" s="134"/>
      <c r="AA15" s="260"/>
      <c r="AB15" s="260"/>
      <c r="AC15" s="260"/>
      <c r="AD15" s="260"/>
      <c r="AE15" s="260"/>
      <c r="AF15" s="260"/>
      <c r="AG15" s="260"/>
      <c r="AH15" s="260"/>
      <c r="AI15" s="260"/>
      <c r="AJ15" s="260"/>
      <c r="AK15" s="260"/>
      <c r="AL15" s="260"/>
      <c r="AM15" s="260"/>
      <c r="AN15" s="260"/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60"/>
      <c r="BH15" s="260"/>
      <c r="BI15" s="260"/>
      <c r="BJ15" s="260"/>
      <c r="BK15" s="260"/>
      <c r="BL15" s="260"/>
      <c r="BM15" s="260"/>
      <c r="BN15" s="260"/>
      <c r="BO15" s="260"/>
      <c r="BP15" s="260"/>
      <c r="BQ15" s="260"/>
      <c r="BR15" s="260"/>
      <c r="BS15" s="260"/>
      <c r="BT15" s="260"/>
      <c r="BU15" s="260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</row>
    <row r="16" spans="1:256" s="81" customFormat="1" ht="0.95" customHeight="1">
      <c r="A16" s="486"/>
      <c r="B16" s="486"/>
      <c r="C16" s="666"/>
      <c r="D16" s="667"/>
      <c r="E16" s="670"/>
      <c r="F16" s="187" t="s">
        <v>141</v>
      </c>
      <c r="G16" s="197" t="s">
        <v>141</v>
      </c>
      <c r="H16" s="213" t="s">
        <v>141</v>
      </c>
      <c r="I16" s="197" t="s">
        <v>141</v>
      </c>
      <c r="J16" s="197"/>
      <c r="K16" s="233"/>
      <c r="L16" s="234"/>
      <c r="M16" s="498"/>
      <c r="N16" s="498"/>
      <c r="O16" s="498"/>
      <c r="P16" s="498"/>
      <c r="Q16" s="310"/>
      <c r="R16" s="498"/>
      <c r="S16" s="492"/>
      <c r="T16" s="492"/>
      <c r="U16" s="248"/>
      <c r="V16" s="492"/>
      <c r="W16" s="492"/>
      <c r="X16" s="492"/>
      <c r="Y16" s="134"/>
      <c r="Z16" s="134"/>
      <c r="AA16" s="260"/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60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60"/>
      <c r="BH16" s="260"/>
      <c r="BI16" s="260"/>
      <c r="BJ16" s="260"/>
      <c r="BK16" s="260"/>
      <c r="BL16" s="260"/>
      <c r="BM16" s="260"/>
      <c r="BN16" s="260"/>
      <c r="BO16" s="260"/>
      <c r="BP16" s="260"/>
      <c r="BQ16" s="260"/>
      <c r="BR16" s="260"/>
      <c r="BS16" s="260"/>
      <c r="BT16" s="260"/>
      <c r="BU16" s="260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</row>
    <row r="17" spans="1:22" s="170" customFormat="1" hidden="1">
      <c r="A17" s="485"/>
      <c r="B17" s="485" t="s">
        <v>159</v>
      </c>
      <c r="C17" s="54"/>
      <c r="D17" s="187"/>
      <c r="E17" s="193" t="s">
        <v>141</v>
      </c>
      <c r="F17" s="189" t="s">
        <v>141</v>
      </c>
      <c r="G17" s="189"/>
      <c r="H17" s="189"/>
      <c r="I17" s="189" t="s">
        <v>141</v>
      </c>
      <c r="J17" s="189"/>
      <c r="K17" s="189"/>
      <c r="L17" s="190"/>
      <c r="M17" s="352"/>
      <c r="N17" s="350"/>
      <c r="O17" s="350"/>
      <c r="P17" s="350"/>
      <c r="Q17" s="351" t="s">
        <v>332</v>
      </c>
      <c r="R17" s="350"/>
      <c r="S17" s="312"/>
      <c r="T17" s="312"/>
      <c r="U17" s="312"/>
      <c r="V17" s="312"/>
    </row>
    <row r="18" spans="1:22" s="170" customFormat="1" ht="21" customHeight="1">
      <c r="A18" s="47"/>
      <c r="B18" s="485"/>
      <c r="C18" s="169"/>
      <c r="D18" s="315"/>
      <c r="E18" s="315"/>
      <c r="F18" s="315"/>
      <c r="G18" s="315"/>
      <c r="H18" s="315"/>
      <c r="I18" s="315"/>
      <c r="J18" s="315"/>
      <c r="K18" s="315"/>
      <c r="L18" s="315"/>
      <c r="M18" s="350"/>
      <c r="N18" s="350"/>
      <c r="O18" s="350"/>
      <c r="P18" s="350"/>
      <c r="Q18" s="351"/>
      <c r="R18" s="350"/>
      <c r="S18" s="312"/>
      <c r="T18" s="312"/>
      <c r="U18" s="312"/>
      <c r="V18" s="312"/>
    </row>
    <row r="19" spans="1:22" s="170" customFormat="1">
      <c r="A19" s="47"/>
      <c r="B19" s="485"/>
      <c r="C19" s="169"/>
      <c r="D19" s="485"/>
      <c r="E19" s="485"/>
      <c r="F19" s="485"/>
      <c r="G19" s="485"/>
      <c r="H19" s="485"/>
      <c r="I19" s="485"/>
      <c r="J19" s="485"/>
      <c r="K19" s="485"/>
      <c r="L19" s="485"/>
      <c r="M19" s="310"/>
      <c r="N19" s="310"/>
      <c r="O19" s="310"/>
      <c r="P19" s="310"/>
      <c r="Q19" s="311"/>
      <c r="R19" s="310"/>
      <c r="S19" s="312"/>
      <c r="T19" s="312"/>
      <c r="U19" s="312"/>
      <c r="V19" s="312"/>
    </row>
    <row r="20" spans="1:22" s="170" customFormat="1" ht="0.75" customHeight="1">
      <c r="A20" s="47"/>
      <c r="B20" s="485"/>
      <c r="C20" s="169"/>
      <c r="D20" s="485"/>
      <c r="E20" s="485"/>
      <c r="F20" s="485"/>
      <c r="G20" s="485"/>
      <c r="H20" s="485"/>
      <c r="I20" s="485"/>
      <c r="J20" s="485"/>
      <c r="K20" s="485"/>
      <c r="L20" s="485"/>
      <c r="M20" s="310"/>
      <c r="N20" s="310"/>
      <c r="O20" s="310"/>
      <c r="P20" s="310"/>
      <c r="Q20" s="311"/>
      <c r="R20" s="310"/>
      <c r="S20" s="312"/>
      <c r="T20" s="312"/>
      <c r="U20" s="312"/>
      <c r="V20" s="312"/>
    </row>
    <row r="21" spans="1:22" s="174" customFormat="1" ht="10.5">
      <c r="A21" s="173"/>
      <c r="C21" s="175"/>
      <c r="D21" s="183"/>
      <c r="E21" s="183"/>
      <c r="M21" s="310"/>
      <c r="N21" s="310"/>
      <c r="O21" s="310"/>
      <c r="P21" s="310"/>
      <c r="Q21" s="311"/>
      <c r="R21" s="310"/>
      <c r="S21" s="312"/>
      <c r="T21" s="312"/>
      <c r="U21" s="312"/>
      <c r="V21" s="312"/>
    </row>
    <row r="22" spans="1:22" s="174" customFormat="1" ht="10.5">
      <c r="A22" s="173"/>
      <c r="C22" s="175"/>
      <c r="D22" s="183"/>
      <c r="E22" s="183"/>
      <c r="M22" s="310"/>
      <c r="N22" s="310"/>
      <c r="O22" s="310"/>
      <c r="P22" s="310"/>
      <c r="Q22" s="311"/>
      <c r="R22" s="310"/>
      <c r="S22" s="312"/>
      <c r="T22" s="312"/>
      <c r="U22" s="312"/>
      <c r="V22" s="312"/>
    </row>
  </sheetData>
  <sheetProtection password="FA9C" sheet="1" objects="1" scenarios="1" formatColumns="0" formatRows="0"/>
  <mergeCells count="17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E7:L7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34"/>
  <sheetViews>
    <sheetView showGridLines="0" topLeftCell="C3" zoomScaleNormal="100" workbookViewId="0">
      <selection activeCell="M28" sqref="M28"/>
    </sheetView>
  </sheetViews>
  <sheetFormatPr defaultRowHeight="15"/>
  <cols>
    <col min="1" max="1" width="6.42578125" style="219" hidden="1" customWidth="1"/>
    <col min="2" max="2" width="2" style="219" hidden="1" customWidth="1"/>
    <col min="3" max="3" width="3.7109375" style="219" customWidth="1"/>
    <col min="4" max="4" width="4.28515625" style="219" customWidth="1"/>
    <col min="5" max="5" width="45" style="219" customWidth="1"/>
    <col min="6" max="6" width="6.42578125" style="219" bestFit="1" customWidth="1"/>
    <col min="7" max="7" width="4.42578125" style="219" customWidth="1"/>
    <col min="8" max="8" width="5.5703125" style="219" customWidth="1"/>
    <col min="9" max="9" width="52.85546875" style="219" customWidth="1"/>
    <col min="10" max="10" width="7" style="219" bestFit="1" customWidth="1"/>
    <col min="11" max="11" width="3.7109375" style="219" bestFit="1" customWidth="1"/>
    <col min="12" max="12" width="6.28515625" style="219" bestFit="1" customWidth="1"/>
    <col min="13" max="13" width="61" style="219" customWidth="1"/>
    <col min="14" max="15" width="9.140625" style="220"/>
    <col min="16" max="16" width="9.140625" style="249"/>
    <col min="17" max="38" width="9.140625" style="220"/>
    <col min="39" max="16384" width="9.140625" style="219"/>
  </cols>
  <sheetData>
    <row r="1" spans="1:38" hidden="1"/>
    <row r="2" spans="1:38" hidden="1"/>
    <row r="3" spans="1:38" ht="10.5" customHeight="1"/>
    <row r="4" spans="1:38" ht="27" customHeight="1">
      <c r="A4" s="221"/>
      <c r="B4" s="221"/>
      <c r="D4" s="704" t="str">
        <f>Титульный!E5</f>
        <v>Информация о показателях финансово-хозяйственной деятельности, об основных потребительских характеристиках регулируемых товаров и услуг, об инвестиционных программах регулируемой организации в сфере горячего водоснабжения</v>
      </c>
      <c r="E4" s="705"/>
      <c r="F4" s="705"/>
      <c r="G4" s="705"/>
      <c r="H4" s="705"/>
      <c r="I4" s="706"/>
      <c r="J4" s="220"/>
      <c r="K4" s="220"/>
      <c r="L4" s="220"/>
      <c r="M4" s="220"/>
    </row>
    <row r="5" spans="1:38" s="223" customFormat="1" ht="15.75">
      <c r="A5" s="221"/>
      <c r="B5" s="221"/>
      <c r="C5" s="221"/>
      <c r="D5" s="707" t="str">
        <f>IF(org=0,"Не определено",org)</f>
        <v>АО "ОЭЗ ППТ "Алабуга"</v>
      </c>
      <c r="E5" s="708"/>
      <c r="F5" s="708"/>
      <c r="G5" s="708"/>
      <c r="H5" s="708"/>
      <c r="I5" s="709"/>
      <c r="J5" s="222"/>
      <c r="K5" s="222"/>
      <c r="L5" s="222"/>
      <c r="M5" s="222"/>
      <c r="N5" s="222"/>
      <c r="O5" s="222"/>
      <c r="P5" s="250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</row>
    <row r="6" spans="1:38" s="224" customFormat="1" ht="3" customHeight="1">
      <c r="A6" s="711"/>
      <c r="B6" s="711"/>
      <c r="C6" s="711"/>
      <c r="D6" s="711"/>
      <c r="E6" s="711"/>
      <c r="F6" s="711"/>
      <c r="G6" s="69"/>
      <c r="H6" s="69"/>
      <c r="I6" s="69"/>
      <c r="J6" s="69"/>
      <c r="K6" s="69"/>
      <c r="N6" s="225"/>
      <c r="O6" s="225"/>
      <c r="P6" s="251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</row>
    <row r="7" spans="1:38" ht="3.75" customHeight="1">
      <c r="A7" s="711"/>
      <c r="B7" s="711"/>
      <c r="C7" s="711"/>
      <c r="D7" s="711"/>
      <c r="E7" s="711"/>
      <c r="F7" s="711"/>
    </row>
    <row r="8" spans="1:38" ht="0.2" customHeight="1">
      <c r="B8" s="692"/>
      <c r="C8" s="692"/>
      <c r="D8" s="692"/>
      <c r="E8" s="710"/>
      <c r="F8" s="710"/>
    </row>
    <row r="9" spans="1:38" ht="0.2" customHeight="1">
      <c r="B9" s="692"/>
      <c r="C9" s="692"/>
      <c r="D9" s="692"/>
      <c r="E9" s="710"/>
      <c r="F9" s="710"/>
    </row>
    <row r="10" spans="1:38" ht="0.2" customHeight="1">
      <c r="B10" s="692"/>
      <c r="C10" s="692"/>
      <c r="D10" s="692"/>
      <c r="E10" s="710"/>
      <c r="F10" s="710"/>
    </row>
    <row r="11" spans="1:38" ht="6" hidden="1" customHeight="1">
      <c r="B11" s="692"/>
      <c r="C11" s="692"/>
      <c r="D11" s="692"/>
      <c r="E11" s="710"/>
      <c r="F11" s="710"/>
    </row>
    <row r="12" spans="1:38" ht="20.25" hidden="1" customHeight="1">
      <c r="A12" s="177"/>
      <c r="B12" s="692"/>
      <c r="C12" s="692"/>
      <c r="D12" s="692"/>
      <c r="E12" s="612"/>
      <c r="F12" s="177"/>
      <c r="G12" s="612"/>
      <c r="H12" s="612"/>
      <c r="I12" s="177"/>
      <c r="J12" s="177"/>
      <c r="K12" s="612"/>
    </row>
    <row r="13" spans="1:38" ht="51" customHeight="1">
      <c r="B13" s="692"/>
      <c r="C13" s="692"/>
      <c r="D13" s="692"/>
      <c r="E13" s="612"/>
      <c r="F13" s="614"/>
      <c r="G13" s="177"/>
      <c r="H13" s="177"/>
      <c r="I13" s="177"/>
      <c r="J13" s="177"/>
      <c r="K13" s="612"/>
    </row>
    <row r="14" spans="1:38" s="390" customFormat="1" ht="132.75" hidden="1" customHeight="1">
      <c r="B14" s="712"/>
      <c r="C14" s="712"/>
      <c r="D14" s="712"/>
      <c r="E14" s="391"/>
      <c r="F14" s="392"/>
      <c r="G14" s="392"/>
      <c r="H14" s="392"/>
      <c r="I14" s="392"/>
      <c r="J14" s="392"/>
      <c r="K14" s="393"/>
      <c r="N14" s="394"/>
      <c r="O14" s="394"/>
      <c r="P14" s="394"/>
      <c r="Q14" s="394"/>
      <c r="R14" s="394"/>
      <c r="S14" s="394"/>
      <c r="T14" s="394"/>
      <c r="U14" s="394"/>
      <c r="V14" s="394"/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</row>
    <row r="15" spans="1:38" ht="3" customHeight="1"/>
    <row r="16" spans="1:38" ht="0.2" customHeight="1"/>
    <row r="17" spans="1:38" s="223" customFormat="1" ht="0.2" customHeight="1">
      <c r="A17" s="226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4"/>
      <c r="N17" s="222"/>
      <c r="O17" s="222"/>
      <c r="P17" s="250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</row>
    <row r="18" spans="1:38" ht="23.25" customHeight="1">
      <c r="A18" s="702"/>
      <c r="B18" s="177"/>
      <c r="C18" s="177"/>
      <c r="D18" s="703" t="s">
        <v>113</v>
      </c>
      <c r="E18" s="703"/>
      <c r="F18" s="687" t="s">
        <v>194</v>
      </c>
      <c r="G18" s="687"/>
      <c r="H18" s="687"/>
      <c r="I18" s="687"/>
      <c r="J18" s="687" t="s">
        <v>319</v>
      </c>
      <c r="K18" s="687"/>
      <c r="L18" s="687"/>
      <c r="M18" s="687"/>
    </row>
    <row r="19" spans="1:38" ht="23.25" customHeight="1">
      <c r="A19" s="702"/>
      <c r="B19" s="178"/>
      <c r="C19" s="179"/>
      <c r="D19" s="616" t="s">
        <v>25</v>
      </c>
      <c r="E19" s="616" t="s">
        <v>145</v>
      </c>
      <c r="F19" s="616" t="s">
        <v>140</v>
      </c>
      <c r="G19" s="690" t="s">
        <v>25</v>
      </c>
      <c r="H19" s="691"/>
      <c r="I19" s="616" t="s">
        <v>145</v>
      </c>
      <c r="J19" s="616" t="s">
        <v>140</v>
      </c>
      <c r="K19" s="690" t="s">
        <v>25</v>
      </c>
      <c r="L19" s="691"/>
      <c r="M19" s="616" t="s">
        <v>145</v>
      </c>
    </row>
    <row r="20" spans="1:38" s="181" customFormat="1" ht="14.25" customHeight="1">
      <c r="A20" s="89"/>
      <c r="B20" s="89"/>
      <c r="C20" s="89"/>
      <c r="D20" s="195" t="s">
        <v>26</v>
      </c>
      <c r="E20" s="195" t="s">
        <v>0</v>
      </c>
      <c r="F20" s="195" t="s">
        <v>1</v>
      </c>
      <c r="G20" s="688" t="s">
        <v>2</v>
      </c>
      <c r="H20" s="689"/>
      <c r="I20" s="195" t="s">
        <v>12</v>
      </c>
      <c r="J20" s="195" t="s">
        <v>13</v>
      </c>
      <c r="K20" s="688" t="s">
        <v>31</v>
      </c>
      <c r="L20" s="689"/>
      <c r="M20" s="195" t="s">
        <v>32</v>
      </c>
      <c r="N20" s="194"/>
      <c r="O20" s="220"/>
      <c r="P20" s="252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</row>
    <row r="21" spans="1:38" hidden="1">
      <c r="A21" s="227"/>
      <c r="B21" s="180"/>
      <c r="C21" s="180"/>
      <c r="D21" s="204"/>
      <c r="E21" s="205"/>
      <c r="F21" s="206"/>
      <c r="G21" s="205"/>
      <c r="H21" s="205"/>
      <c r="I21" s="206"/>
      <c r="J21" s="206"/>
      <c r="K21" s="207"/>
      <c r="L21" s="205"/>
      <c r="M21" s="208"/>
    </row>
    <row r="22" spans="1:38" ht="15" customHeight="1">
      <c r="A22" s="71"/>
      <c r="B22" s="71"/>
      <c r="C22" s="54"/>
      <c r="D22" s="696" t="s">
        <v>26</v>
      </c>
      <c r="E22" s="693" t="s">
        <v>663</v>
      </c>
      <c r="F22" s="685" t="s">
        <v>19</v>
      </c>
      <c r="G22" s="697"/>
      <c r="H22" s="667">
        <v>1</v>
      </c>
      <c r="I22" s="699"/>
      <c r="J22" s="685" t="s">
        <v>18</v>
      </c>
      <c r="K22" s="201" t="s">
        <v>141</v>
      </c>
      <c r="L22" s="615" t="s">
        <v>26</v>
      </c>
      <c r="M22" s="632" t="s">
        <v>2777</v>
      </c>
      <c r="X22" s="220">
        <v>4189706</v>
      </c>
      <c r="Y22" s="220" t="s">
        <v>142</v>
      </c>
      <c r="Z22" s="220">
        <v>1705000</v>
      </c>
    </row>
    <row r="23" spans="1:38" s="181" customFormat="1" ht="45" customHeight="1">
      <c r="A23" s="71"/>
      <c r="B23" s="71"/>
      <c r="C23" s="86"/>
      <c r="D23" s="696"/>
      <c r="E23" s="694"/>
      <c r="F23" s="686"/>
      <c r="G23" s="698"/>
      <c r="H23" s="667"/>
      <c r="I23" s="700"/>
      <c r="J23" s="686"/>
      <c r="K23" s="631" t="s">
        <v>141</v>
      </c>
      <c r="L23" s="615" t="s">
        <v>0</v>
      </c>
      <c r="M23" s="632" t="s">
        <v>2778</v>
      </c>
      <c r="N23" s="633"/>
      <c r="O23" s="220"/>
      <c r="P23" s="220"/>
      <c r="Q23" s="220"/>
      <c r="R23" s="220"/>
      <c r="S23" s="220"/>
      <c r="T23" s="220"/>
      <c r="U23" s="249"/>
      <c r="V23" s="220"/>
      <c r="W23" s="220"/>
      <c r="X23" s="194"/>
      <c r="Y23" s="194" t="s">
        <v>142</v>
      </c>
      <c r="Z23" s="194">
        <v>1705000</v>
      </c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</row>
    <row r="24" spans="1:38" ht="15" hidden="1" customHeight="1">
      <c r="A24" s="71"/>
      <c r="B24" s="71"/>
      <c r="C24" s="86"/>
      <c r="D24" s="696"/>
      <c r="E24" s="694"/>
      <c r="F24" s="686"/>
      <c r="G24" s="698"/>
      <c r="H24" s="667"/>
      <c r="I24" s="701"/>
      <c r="J24" s="686"/>
      <c r="K24" s="187" t="s">
        <v>141</v>
      </c>
      <c r="L24" s="197"/>
      <c r="M24" s="216" t="s">
        <v>141</v>
      </c>
    </row>
    <row r="25" spans="1:38" ht="15" hidden="1" customHeight="1">
      <c r="A25" s="71"/>
      <c r="B25" s="71"/>
      <c r="C25" s="86"/>
      <c r="D25" s="696"/>
      <c r="E25" s="695"/>
      <c r="F25" s="686"/>
      <c r="G25" s="187"/>
      <c r="H25" s="197"/>
      <c r="I25" s="193" t="s">
        <v>141</v>
      </c>
      <c r="J25" s="197"/>
      <c r="K25" s="197" t="s">
        <v>141</v>
      </c>
      <c r="L25" s="197"/>
      <c r="M25" s="198"/>
    </row>
    <row r="26" spans="1:38" ht="15" hidden="1" customHeight="1">
      <c r="A26" s="228"/>
      <c r="B26" s="199"/>
      <c r="C26" s="682"/>
      <c r="D26" s="187"/>
      <c r="E26" s="188" t="s">
        <v>141</v>
      </c>
      <c r="F26" s="197"/>
      <c r="G26" s="197"/>
      <c r="H26" s="197"/>
      <c r="I26" s="197"/>
      <c r="J26" s="197"/>
      <c r="K26" s="197" t="s">
        <v>141</v>
      </c>
      <c r="L26" s="197"/>
      <c r="M26" s="198"/>
    </row>
    <row r="27" spans="1:38" ht="15" customHeight="1">
      <c r="C27" s="682"/>
      <c r="D27" s="232"/>
      <c r="E27" s="232"/>
      <c r="F27" s="232"/>
      <c r="G27" s="232"/>
      <c r="H27" s="232"/>
      <c r="I27" s="232"/>
      <c r="J27" s="232"/>
      <c r="K27" s="232" t="s">
        <v>141</v>
      </c>
      <c r="L27" s="232"/>
      <c r="M27" s="232"/>
    </row>
    <row r="28" spans="1:38" ht="37.5" customHeight="1"/>
    <row r="34" spans="12:12">
      <c r="L34" s="634"/>
    </row>
  </sheetData>
  <sheetProtection password="FA9C" sheet="1" objects="1" scenarios="1" formatColumns="0" formatRows="0"/>
  <dataConsolidate leftLabels="1"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6:C27"/>
    <mergeCell ref="B12:D12"/>
    <mergeCell ref="B13:D13"/>
    <mergeCell ref="E22:E25"/>
    <mergeCell ref="F22:F25"/>
    <mergeCell ref="D22:D25"/>
    <mergeCell ref="F18:I18"/>
    <mergeCell ref="G22:G24"/>
    <mergeCell ref="H22:H24"/>
    <mergeCell ref="I22:I24"/>
    <mergeCell ref="J22:J24"/>
    <mergeCell ref="J18:M18"/>
    <mergeCell ref="G20:H20"/>
    <mergeCell ref="K20:L20"/>
    <mergeCell ref="K19:L19"/>
    <mergeCell ref="G19:H19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:M23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>
    <tabColor theme="0" tint="-0.249977111117893"/>
  </sheetPr>
  <dimension ref="A1:U32"/>
  <sheetViews>
    <sheetView showGridLines="0" topLeftCell="C13" zoomScaleNormal="100" workbookViewId="0"/>
  </sheetViews>
  <sheetFormatPr defaultColWidth="10.5703125" defaultRowHeight="15"/>
  <cols>
    <col min="1" max="1" width="9.140625" style="47" hidden="1" customWidth="1"/>
    <col min="2" max="2" width="9.140625" style="33" hidden="1" customWidth="1"/>
    <col min="3" max="3" width="3.7109375" style="52" customWidth="1"/>
    <col min="4" max="4" width="9.7109375" style="33" customWidth="1"/>
    <col min="5" max="5" width="37.7109375" style="33" customWidth="1"/>
    <col min="6" max="6" width="66.85546875" style="33" customWidth="1"/>
    <col min="7" max="7" width="116" style="33" customWidth="1"/>
    <col min="8" max="8" width="93.42578125" style="191" customWidth="1"/>
    <col min="9" max="17" width="10.5703125" style="33"/>
    <col min="18" max="18" width="10.5703125" style="247"/>
    <col min="19" max="16384" width="10.5703125" style="33"/>
  </cols>
  <sheetData>
    <row r="1" spans="1:21" s="191" customFormat="1" ht="15" hidden="1" customHeight="1">
      <c r="C1" s="235"/>
      <c r="G1" s="191">
        <v>4</v>
      </c>
      <c r="R1" s="248"/>
    </row>
    <row r="2" spans="1:21" s="191" customFormat="1" ht="15" hidden="1" customHeight="1">
      <c r="C2" s="235"/>
      <c r="R2" s="248"/>
    </row>
    <row r="3" spans="1:21" s="191" customFormat="1" ht="15" hidden="1" customHeight="1">
      <c r="C3" s="235"/>
      <c r="R3" s="248"/>
    </row>
    <row r="4" spans="1:21" ht="11.25" customHeight="1">
      <c r="C4" s="86"/>
      <c r="D4" s="87"/>
      <c r="E4" s="87"/>
      <c r="F4" s="87"/>
      <c r="G4" s="87"/>
    </row>
    <row r="5" spans="1:21">
      <c r="C5" s="86"/>
      <c r="D5" s="714" t="s">
        <v>244</v>
      </c>
      <c r="E5" s="714"/>
      <c r="F5" s="714"/>
      <c r="G5" s="714"/>
      <c r="H5" s="237"/>
    </row>
    <row r="6" spans="1:21" ht="15" customHeight="1">
      <c r="C6" s="86"/>
      <c r="D6" s="715" t="str">
        <f>IF(org=0,"Не определено",org)</f>
        <v>АО "ОЭЗ ППТ "Алабуга"</v>
      </c>
      <c r="E6" s="715"/>
      <c r="F6" s="715"/>
      <c r="G6" s="715"/>
      <c r="H6" s="237"/>
    </row>
    <row r="7" spans="1:21" s="609" customFormat="1">
      <c r="D7" s="354"/>
      <c r="E7" s="318"/>
      <c r="F7" s="318"/>
      <c r="G7" s="318"/>
      <c r="U7" s="254"/>
    </row>
    <row r="8" spans="1:21" s="71" customFormat="1">
      <c r="C8" s="134">
        <v>22</v>
      </c>
      <c r="D8" s="716" t="s">
        <v>236</v>
      </c>
      <c r="E8" s="717"/>
      <c r="F8" s="717"/>
      <c r="G8" s="718"/>
      <c r="U8" s="259"/>
    </row>
    <row r="9" spans="1:21" s="485" customFormat="1" ht="11.25" customHeight="1">
      <c r="A9" s="47"/>
      <c r="C9" s="52"/>
      <c r="D9" s="719" t="s">
        <v>225</v>
      </c>
      <c r="E9" s="719"/>
      <c r="F9" s="719"/>
      <c r="G9" s="720" t="s">
        <v>226</v>
      </c>
      <c r="H9" s="492"/>
      <c r="R9" s="247"/>
    </row>
    <row r="10" spans="1:21" s="485" customFormat="1" ht="11.25" customHeight="1">
      <c r="A10" s="47" t="s">
        <v>474</v>
      </c>
      <c r="C10" s="52"/>
      <c r="D10" s="624" t="s">
        <v>25</v>
      </c>
      <c r="E10" s="331"/>
      <c r="F10" s="332" t="s">
        <v>215</v>
      </c>
      <c r="G10" s="721"/>
      <c r="H10" s="492"/>
      <c r="R10" s="247"/>
    </row>
    <row r="11" spans="1:21" s="485" customFormat="1" ht="12" customHeight="1">
      <c r="A11" s="47"/>
      <c r="C11" s="52"/>
      <c r="D11" s="349" t="s">
        <v>26</v>
      </c>
      <c r="E11" s="333">
        <v>2</v>
      </c>
      <c r="F11" s="334">
        <v>3</v>
      </c>
      <c r="G11" s="335">
        <v>4</v>
      </c>
      <c r="H11" s="492"/>
      <c r="R11" s="247"/>
    </row>
    <row r="12" spans="1:21" s="485" customFormat="1">
      <c r="A12" s="47"/>
      <c r="C12" s="52"/>
      <c r="D12" s="620">
        <v>1</v>
      </c>
      <c r="E12" s="337" t="s">
        <v>245</v>
      </c>
      <c r="F12" s="357" t="str">
        <f>IF(form_up_date="","",form_up_date)</f>
        <v>18.04.2022</v>
      </c>
      <c r="G12" s="359" t="s">
        <v>246</v>
      </c>
      <c r="H12" s="492"/>
      <c r="R12" s="247"/>
    </row>
    <row r="13" spans="1:21" s="485" customFormat="1" ht="45">
      <c r="A13" s="47"/>
      <c r="C13" s="52"/>
      <c r="D13" s="620" t="s">
        <v>257</v>
      </c>
      <c r="E13" s="337" t="s">
        <v>247</v>
      </c>
      <c r="F13" s="357" t="s">
        <v>2777</v>
      </c>
      <c r="G13" s="338" t="s">
        <v>318</v>
      </c>
      <c r="H13" s="492"/>
      <c r="R13" s="247"/>
    </row>
    <row r="14" spans="1:21" s="485" customFormat="1" ht="22.5">
      <c r="A14" s="47"/>
      <c r="C14" s="52"/>
      <c r="D14" s="620" t="s">
        <v>258</v>
      </c>
      <c r="E14" s="337" t="s">
        <v>248</v>
      </c>
      <c r="F14" s="357" t="s">
        <v>663</v>
      </c>
      <c r="G14" s="359" t="s">
        <v>249</v>
      </c>
      <c r="H14" s="492"/>
      <c r="R14" s="247"/>
    </row>
    <row r="15" spans="1:21" s="485" customFormat="1" ht="22.5">
      <c r="A15" s="47"/>
      <c r="C15" s="52"/>
      <c r="D15" s="620" t="s">
        <v>259</v>
      </c>
      <c r="E15" s="337" t="s">
        <v>250</v>
      </c>
      <c r="F15" s="358" t="s">
        <v>251</v>
      </c>
      <c r="G15" s="338"/>
      <c r="H15" s="492"/>
      <c r="R15" s="247"/>
    </row>
    <row r="16" spans="1:21" s="485" customFormat="1">
      <c r="A16" s="47"/>
      <c r="C16" s="52"/>
      <c r="D16" s="336" t="str">
        <f>D15&amp;".1"</f>
        <v>4.1.1</v>
      </c>
      <c r="E16" s="339" t="s">
        <v>3</v>
      </c>
      <c r="F16" s="357" t="str">
        <f>IF(region_name="","",region_name)</f>
        <v>Республика Татарстан</v>
      </c>
      <c r="G16" s="359" t="s">
        <v>252</v>
      </c>
      <c r="H16" s="492"/>
      <c r="R16" s="247"/>
    </row>
    <row r="17" spans="1:21" s="485" customFormat="1" ht="22.5">
      <c r="A17" s="47"/>
      <c r="C17" s="52"/>
      <c r="D17" s="620" t="s">
        <v>260</v>
      </c>
      <c r="E17" s="340" t="s">
        <v>253</v>
      </c>
      <c r="F17" s="357" t="s">
        <v>1674</v>
      </c>
      <c r="G17" s="360" t="s">
        <v>254</v>
      </c>
      <c r="H17" s="492"/>
      <c r="R17" s="247"/>
    </row>
    <row r="18" spans="1:21" s="485" customFormat="1" ht="56.25">
      <c r="A18" s="47"/>
      <c r="C18" s="52"/>
      <c r="D18" s="620" t="s">
        <v>261</v>
      </c>
      <c r="E18" s="341" t="s">
        <v>255</v>
      </c>
      <c r="F18" s="357" t="s">
        <v>2781</v>
      </c>
      <c r="G18" s="348" t="s">
        <v>317</v>
      </c>
      <c r="H18" s="492"/>
      <c r="R18" s="247"/>
    </row>
    <row r="19" spans="1:21" s="609" customFormat="1">
      <c r="D19" s="354"/>
      <c r="E19" s="318"/>
      <c r="F19" s="318"/>
      <c r="G19" s="318"/>
      <c r="U19" s="254"/>
    </row>
    <row r="20" spans="1:21" s="71" customFormat="1">
      <c r="C20" s="134">
        <v>23</v>
      </c>
      <c r="D20" s="716" t="s">
        <v>236</v>
      </c>
      <c r="E20" s="717"/>
      <c r="F20" s="717"/>
      <c r="G20" s="718"/>
      <c r="U20" s="259"/>
    </row>
    <row r="21" spans="1:21" s="485" customFormat="1" ht="11.25" customHeight="1">
      <c r="A21" s="47"/>
      <c r="C21" s="52"/>
      <c r="D21" s="719" t="s">
        <v>225</v>
      </c>
      <c r="E21" s="719"/>
      <c r="F21" s="719"/>
      <c r="G21" s="720" t="s">
        <v>226</v>
      </c>
      <c r="H21" s="492"/>
      <c r="R21" s="247"/>
    </row>
    <row r="22" spans="1:21" s="485" customFormat="1" ht="11.25" customHeight="1">
      <c r="A22" s="47" t="s">
        <v>474</v>
      </c>
      <c r="C22" s="52"/>
      <c r="D22" s="624" t="s">
        <v>25</v>
      </c>
      <c r="E22" s="331"/>
      <c r="F22" s="332" t="s">
        <v>215</v>
      </c>
      <c r="G22" s="721"/>
      <c r="H22" s="492"/>
      <c r="R22" s="247"/>
    </row>
    <row r="23" spans="1:21" s="485" customFormat="1" ht="12" customHeight="1">
      <c r="A23" s="47"/>
      <c r="C23" s="52"/>
      <c r="D23" s="349" t="s">
        <v>26</v>
      </c>
      <c r="E23" s="333">
        <v>2</v>
      </c>
      <c r="F23" s="334">
        <v>3</v>
      </c>
      <c r="G23" s="335">
        <v>4</v>
      </c>
      <c r="H23" s="492"/>
      <c r="R23" s="247"/>
    </row>
    <row r="24" spans="1:21" s="485" customFormat="1">
      <c r="A24" s="47"/>
      <c r="C24" s="52"/>
      <c r="D24" s="620">
        <v>1</v>
      </c>
      <c r="E24" s="337" t="s">
        <v>245</v>
      </c>
      <c r="F24" s="357" t="str">
        <f>IF(form_up_date="","",form_up_date)</f>
        <v>18.04.2022</v>
      </c>
      <c r="G24" s="359" t="s">
        <v>246</v>
      </c>
      <c r="H24" s="492"/>
      <c r="R24" s="247"/>
    </row>
    <row r="25" spans="1:21" s="485" customFormat="1" ht="45">
      <c r="A25" s="47"/>
      <c r="C25" s="52"/>
      <c r="D25" s="620" t="s">
        <v>257</v>
      </c>
      <c r="E25" s="337" t="s">
        <v>247</v>
      </c>
      <c r="F25" s="357" t="s">
        <v>2778</v>
      </c>
      <c r="G25" s="338" t="s">
        <v>318</v>
      </c>
      <c r="H25" s="492"/>
      <c r="R25" s="247"/>
    </row>
    <row r="26" spans="1:21" s="485" customFormat="1" ht="22.5">
      <c r="A26" s="47"/>
      <c r="C26" s="52"/>
      <c r="D26" s="620" t="s">
        <v>258</v>
      </c>
      <c r="E26" s="337" t="s">
        <v>248</v>
      </c>
      <c r="F26" s="357" t="s">
        <v>663</v>
      </c>
      <c r="G26" s="359" t="s">
        <v>249</v>
      </c>
      <c r="H26" s="492"/>
      <c r="R26" s="247"/>
    </row>
    <row r="27" spans="1:21" s="485" customFormat="1" ht="22.5">
      <c r="A27" s="47"/>
      <c r="C27" s="52"/>
      <c r="D27" s="620" t="s">
        <v>259</v>
      </c>
      <c r="E27" s="337" t="s">
        <v>250</v>
      </c>
      <c r="F27" s="358" t="s">
        <v>251</v>
      </c>
      <c r="G27" s="338"/>
      <c r="H27" s="492"/>
      <c r="R27" s="247"/>
    </row>
    <row r="28" spans="1:21" s="485" customFormat="1">
      <c r="A28" s="47"/>
      <c r="C28" s="52"/>
      <c r="D28" s="336" t="str">
        <f>D27&amp;".1"</f>
        <v>4.1.1</v>
      </c>
      <c r="E28" s="339" t="s">
        <v>3</v>
      </c>
      <c r="F28" s="357" t="str">
        <f>IF(region_name="","",region_name)</f>
        <v>Республика Татарстан</v>
      </c>
      <c r="G28" s="359" t="s">
        <v>252</v>
      </c>
      <c r="H28" s="492"/>
      <c r="R28" s="247"/>
    </row>
    <row r="29" spans="1:21" s="485" customFormat="1" ht="22.5">
      <c r="A29" s="47"/>
      <c r="C29" s="52"/>
      <c r="D29" s="620" t="s">
        <v>260</v>
      </c>
      <c r="E29" s="340" t="s">
        <v>253</v>
      </c>
      <c r="F29" s="357" t="s">
        <v>1674</v>
      </c>
      <c r="G29" s="360" t="s">
        <v>254</v>
      </c>
      <c r="H29" s="492"/>
      <c r="R29" s="247"/>
    </row>
    <row r="30" spans="1:21" s="485" customFormat="1" ht="56.25">
      <c r="A30" s="47"/>
      <c r="C30" s="52"/>
      <c r="D30" s="620" t="s">
        <v>261</v>
      </c>
      <c r="E30" s="341" t="s">
        <v>255</v>
      </c>
      <c r="F30" s="357" t="s">
        <v>2781</v>
      </c>
      <c r="G30" s="348" t="s">
        <v>317</v>
      </c>
      <c r="H30" s="492"/>
      <c r="R30" s="247"/>
    </row>
    <row r="31" spans="1:21">
      <c r="D31" s="342"/>
      <c r="E31" s="343"/>
      <c r="F31" s="344"/>
      <c r="G31" s="345"/>
    </row>
    <row r="32" spans="1:21">
      <c r="D32" s="346"/>
      <c r="E32" s="713" t="s">
        <v>256</v>
      </c>
      <c r="F32" s="713"/>
      <c r="G32" s="347"/>
    </row>
  </sheetData>
  <sheetProtection password="FA9C" sheet="1" objects="1" scenarios="1" formatColumns="0" formatRows="0"/>
  <mergeCells count="9">
    <mergeCell ref="E32:F32"/>
    <mergeCell ref="D5:G5"/>
    <mergeCell ref="D6:G6"/>
    <mergeCell ref="D8:G8"/>
    <mergeCell ref="D9:F9"/>
    <mergeCell ref="G9:G10"/>
    <mergeCell ref="D20:G20"/>
    <mergeCell ref="D21:F21"/>
    <mergeCell ref="G21:G22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31:G3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AD234"/>
  <sheetViews>
    <sheetView showGridLines="0" topLeftCell="C17" zoomScaleNormal="100" workbookViewId="0">
      <selection activeCell="H28" sqref="H28"/>
    </sheetView>
  </sheetViews>
  <sheetFormatPr defaultRowHeight="10.5" customHeight="1"/>
  <cols>
    <col min="1" max="1" width="19.140625" style="15" hidden="1" customWidth="1"/>
    <col min="2" max="2" width="16.85546875" style="191" hidden="1" customWidth="1"/>
    <col min="3" max="3" width="3.7109375" style="87" customWidth="1"/>
    <col min="4" max="4" width="7.7109375" style="33" customWidth="1"/>
    <col min="5" max="5" width="54.5703125" style="33" customWidth="1"/>
    <col min="6" max="6" width="10.42578125" style="33" customWidth="1"/>
    <col min="7" max="7" width="40.7109375" style="33" customWidth="1"/>
    <col min="8" max="8" width="40.7109375" style="485" customWidth="1"/>
    <col min="9" max="9" width="93.42578125" style="33" customWidth="1"/>
    <col min="10" max="11" width="3.7109375" style="191" customWidth="1"/>
    <col min="12" max="12" width="3.7109375" style="498" customWidth="1"/>
    <col min="13" max="16" width="3.7109375" style="191" customWidth="1"/>
    <col min="17" max="17" width="10.5703125" style="498" customWidth="1"/>
    <col min="18" max="18" width="34.7109375" style="191" customWidth="1"/>
    <col min="19" max="19" width="9.42578125" style="191" customWidth="1"/>
    <col min="20" max="20" width="9.140625" style="465"/>
    <col min="21" max="25" width="9.140625" style="191"/>
    <col min="26" max="30" width="9.140625" style="47"/>
    <col min="31" max="16384" width="9.140625" style="33"/>
  </cols>
  <sheetData>
    <row r="1" spans="1:30" s="492" customFormat="1" ht="10.5" hidden="1" customHeight="1">
      <c r="A1" s="540"/>
      <c r="C1" s="237"/>
      <c r="G1" s="492">
        <v>4</v>
      </c>
      <c r="H1" s="492">
        <v>5</v>
      </c>
      <c r="L1" s="498"/>
      <c r="Q1" s="498"/>
    </row>
    <row r="2" spans="1:30" s="492" customFormat="1" ht="22.5" hidden="1">
      <c r="A2" s="493"/>
      <c r="C2" s="541"/>
      <c r="D2" s="539"/>
      <c r="E2" s="462"/>
      <c r="F2" s="538" t="s">
        <v>417</v>
      </c>
      <c r="G2" s="534"/>
      <c r="H2" s="534"/>
      <c r="I2" s="542" t="s">
        <v>446</v>
      </c>
      <c r="J2" s="455"/>
      <c r="L2" s="498"/>
      <c r="Q2" s="498"/>
      <c r="T2" s="465"/>
      <c r="Z2" s="47"/>
      <c r="AA2" s="47"/>
      <c r="AB2" s="47"/>
      <c r="AC2" s="47"/>
      <c r="AD2" s="47"/>
    </row>
    <row r="3" spans="1:30" s="485" customFormat="1" ht="10.5" hidden="1" customHeight="1">
      <c r="A3" s="493"/>
      <c r="B3" s="492"/>
      <c r="C3" s="487"/>
      <c r="J3" s="492"/>
      <c r="K3" s="492"/>
      <c r="L3" s="498"/>
      <c r="M3" s="492"/>
      <c r="N3" s="492"/>
      <c r="O3" s="492"/>
      <c r="P3" s="492"/>
      <c r="Q3" s="498"/>
      <c r="R3" s="492"/>
      <c r="S3" s="492"/>
      <c r="T3" s="465"/>
      <c r="U3" s="492"/>
      <c r="V3" s="492"/>
      <c r="W3" s="492"/>
      <c r="X3" s="492"/>
      <c r="Y3" s="492"/>
      <c r="Z3" s="47"/>
      <c r="AA3" s="47"/>
      <c r="AB3" s="47"/>
      <c r="AC3" s="47"/>
      <c r="AD3" s="47"/>
    </row>
    <row r="4" spans="1:30" s="485" customFormat="1" ht="22.5" hidden="1">
      <c r="A4" s="493"/>
      <c r="B4" s="492"/>
      <c r="C4" s="541"/>
      <c r="D4" s="539"/>
      <c r="E4" s="462"/>
      <c r="F4" s="538" t="s">
        <v>388</v>
      </c>
      <c r="G4" s="534"/>
      <c r="H4" s="534"/>
      <c r="I4" s="543" t="s">
        <v>461</v>
      </c>
      <c r="J4" s="455"/>
      <c r="K4" s="492"/>
      <c r="L4" s="498"/>
      <c r="M4" s="492"/>
      <c r="N4" s="492"/>
      <c r="O4" s="492"/>
      <c r="P4" s="492"/>
      <c r="Q4" s="498"/>
      <c r="R4" s="492"/>
      <c r="S4" s="492"/>
      <c r="T4" s="465"/>
      <c r="U4" s="492"/>
      <c r="V4" s="492"/>
      <c r="W4" s="492"/>
      <c r="X4" s="492"/>
      <c r="Y4" s="492"/>
      <c r="Z4" s="47"/>
      <c r="AA4" s="47"/>
      <c r="AB4" s="47"/>
      <c r="AC4" s="47"/>
      <c r="AD4" s="47"/>
    </row>
    <row r="5" spans="1:30" s="485" customFormat="1" ht="10.5" hidden="1" customHeight="1">
      <c r="A5" s="493"/>
      <c r="B5" s="492"/>
      <c r="C5" s="487"/>
      <c r="J5" s="492"/>
      <c r="K5" s="492"/>
      <c r="L5" s="498"/>
      <c r="M5" s="492"/>
      <c r="N5" s="492"/>
      <c r="O5" s="492"/>
      <c r="P5" s="492"/>
      <c r="Q5" s="498"/>
      <c r="R5" s="492"/>
      <c r="S5" s="492"/>
      <c r="T5" s="465"/>
      <c r="U5" s="492"/>
      <c r="V5" s="492"/>
      <c r="W5" s="492"/>
      <c r="X5" s="492"/>
      <c r="Y5" s="492"/>
      <c r="Z5" s="47"/>
      <c r="AA5" s="47"/>
      <c r="AB5" s="47"/>
      <c r="AC5" s="47"/>
      <c r="AD5" s="47"/>
    </row>
    <row r="6" spans="1:30" s="485" customFormat="1" ht="10.5" hidden="1" customHeight="1">
      <c r="A6" s="493"/>
      <c r="B6" s="492"/>
      <c r="C6" s="487"/>
      <c r="J6" s="492"/>
      <c r="K6" s="492"/>
      <c r="L6" s="498"/>
      <c r="M6" s="492"/>
      <c r="N6" s="492"/>
      <c r="O6" s="492"/>
      <c r="P6" s="492"/>
      <c r="Q6" s="498"/>
      <c r="R6" s="492"/>
      <c r="S6" s="492"/>
      <c r="T6" s="465"/>
      <c r="U6" s="492"/>
      <c r="V6" s="492"/>
      <c r="W6" s="492"/>
      <c r="X6" s="492"/>
      <c r="Y6" s="492"/>
      <c r="Z6" s="47"/>
      <c r="AA6" s="47"/>
      <c r="AB6" s="47"/>
      <c r="AC6" s="47"/>
      <c r="AD6" s="47"/>
    </row>
    <row r="7" spans="1:30" s="47" customFormat="1" ht="10.5" hidden="1" customHeight="1">
      <c r="A7" s="15"/>
      <c r="B7" s="191"/>
      <c r="C7" s="14"/>
      <c r="I7" s="47">
        <v>4</v>
      </c>
      <c r="J7" s="191"/>
      <c r="K7" s="191"/>
      <c r="L7" s="498"/>
      <c r="M7" s="191"/>
      <c r="N7" s="191"/>
      <c r="O7" s="191"/>
      <c r="P7" s="191"/>
      <c r="Q7" s="498"/>
      <c r="R7" s="191"/>
      <c r="S7" s="191"/>
      <c r="T7" s="465"/>
      <c r="U7" s="191"/>
      <c r="V7" s="191"/>
      <c r="W7" s="191"/>
      <c r="X7" s="191"/>
      <c r="Y7" s="191"/>
    </row>
    <row r="8" spans="1:30" ht="3" customHeight="1"/>
    <row r="9" spans="1:30" ht="39" customHeight="1">
      <c r="D9" s="723" t="s">
        <v>592</v>
      </c>
      <c r="E9" s="724"/>
      <c r="F9" s="725"/>
      <c r="G9" s="13"/>
      <c r="H9" s="13"/>
      <c r="I9" s="12"/>
    </row>
    <row r="10" spans="1:30" ht="10.5" hidden="1" customHeight="1"/>
    <row r="11" spans="1:30" ht="3" customHeight="1">
      <c r="G11" s="550">
        <v>22</v>
      </c>
      <c r="H11" s="550">
        <v>23</v>
      </c>
    </row>
    <row r="12" spans="1:30" ht="18" customHeight="1">
      <c r="D12" s="667" t="s">
        <v>225</v>
      </c>
      <c r="E12" s="667"/>
      <c r="F12" s="667"/>
      <c r="G12" s="667"/>
      <c r="H12" s="613"/>
      <c r="I12" s="667" t="s">
        <v>226</v>
      </c>
    </row>
    <row r="13" spans="1:30" ht="112.5">
      <c r="D13" s="667" t="s">
        <v>25</v>
      </c>
      <c r="E13" s="727" t="s">
        <v>243</v>
      </c>
      <c r="F13" s="727" t="s">
        <v>154</v>
      </c>
      <c r="G13" s="327" t="s">
        <v>2779</v>
      </c>
      <c r="H13" s="327" t="s">
        <v>2780</v>
      </c>
      <c r="I13" s="667"/>
    </row>
    <row r="14" spans="1:30" ht="21" customHeight="1">
      <c r="D14" s="667"/>
      <c r="E14" s="727"/>
      <c r="F14" s="727"/>
      <c r="G14" s="389" t="s">
        <v>215</v>
      </c>
      <c r="H14" s="618" t="s">
        <v>215</v>
      </c>
      <c r="I14" s="667"/>
    </row>
    <row r="15" spans="1:30" ht="11.25">
      <c r="D15" s="466" t="s">
        <v>26</v>
      </c>
      <c r="E15" s="466" t="s">
        <v>0</v>
      </c>
      <c r="F15" s="466" t="s">
        <v>1</v>
      </c>
      <c r="G15" s="467">
        <f>G1</f>
        <v>4</v>
      </c>
      <c r="H15" s="467">
        <f>H1</f>
        <v>5</v>
      </c>
      <c r="I15" s="467"/>
    </row>
    <row r="16" spans="1:30" ht="45">
      <c r="C16" s="346"/>
      <c r="D16" s="10" t="s">
        <v>26</v>
      </c>
      <c r="E16" s="269" t="s">
        <v>415</v>
      </c>
      <c r="F16" s="386" t="s">
        <v>416</v>
      </c>
      <c r="G16" s="456" t="str">
        <f>IF(buhg_flag="да",IF(dateBuhg="","Не указана",dateBuhg),"Не осуществлялась")</f>
        <v>28.03.2022</v>
      </c>
      <c r="H16" s="456" t="str">
        <f>IF(buhg_flag="да",IF(dateBuhg="","Не указана",dateBuhg),"Не осуществлялась")</f>
        <v>28.03.2022</v>
      </c>
      <c r="I16" s="325" t="s">
        <v>598</v>
      </c>
      <c r="J16" s="455"/>
    </row>
    <row r="17" spans="1:30" ht="22.5">
      <c r="C17" s="346"/>
      <c r="D17" s="10" t="s">
        <v>0</v>
      </c>
      <c r="E17" s="269" t="s">
        <v>596</v>
      </c>
      <c r="F17" s="386" t="s">
        <v>417</v>
      </c>
      <c r="G17" s="489">
        <v>265.44977</v>
      </c>
      <c r="H17" s="489">
        <v>798.74920999999995</v>
      </c>
      <c r="I17" s="325" t="s">
        <v>597</v>
      </c>
      <c r="J17" s="455"/>
    </row>
    <row r="18" spans="1:30" ht="22.5">
      <c r="C18" s="346"/>
      <c r="D18" s="10" t="s">
        <v>1</v>
      </c>
      <c r="E18" s="269" t="s">
        <v>419</v>
      </c>
      <c r="F18" s="386" t="s">
        <v>417</v>
      </c>
      <c r="G18" s="8">
        <f>SUM(G19:G23,G26:G32,G35,G38,G40,G42)</f>
        <v>71.339499999999987</v>
      </c>
      <c r="H18" s="8">
        <f>SUM(H19:H23,H26:H32,H35,H38,H40,H42)</f>
        <v>214.30455999999998</v>
      </c>
      <c r="I18" s="325" t="s">
        <v>418</v>
      </c>
      <c r="J18" s="455"/>
    </row>
    <row r="19" spans="1:30" ht="22.5">
      <c r="C19" s="346"/>
      <c r="D19" s="10" t="s">
        <v>258</v>
      </c>
      <c r="E19" s="7" t="s">
        <v>599</v>
      </c>
      <c r="F19" s="386" t="s">
        <v>417</v>
      </c>
      <c r="G19" s="489">
        <v>0</v>
      </c>
      <c r="H19" s="489">
        <v>0</v>
      </c>
      <c r="I19" s="325"/>
      <c r="J19" s="455"/>
    </row>
    <row r="20" spans="1:30" s="485" customFormat="1" ht="33.75">
      <c r="A20" s="593"/>
      <c r="B20" s="492"/>
      <c r="C20" s="346"/>
      <c r="D20" s="10" t="s">
        <v>414</v>
      </c>
      <c r="E20" s="591" t="s">
        <v>600</v>
      </c>
      <c r="F20" s="589" t="s">
        <v>417</v>
      </c>
      <c r="G20" s="489">
        <v>0</v>
      </c>
      <c r="H20" s="489">
        <v>0</v>
      </c>
      <c r="I20" s="325"/>
      <c r="J20" s="455"/>
      <c r="K20" s="492"/>
      <c r="L20" s="498"/>
      <c r="M20" s="492"/>
      <c r="N20" s="492"/>
      <c r="O20" s="492"/>
      <c r="P20" s="492"/>
      <c r="Q20" s="498"/>
      <c r="R20" s="492"/>
      <c r="S20" s="492"/>
      <c r="T20" s="465"/>
      <c r="U20" s="492"/>
      <c r="V20" s="492"/>
      <c r="W20" s="492"/>
      <c r="X20" s="492"/>
      <c r="Y20" s="492"/>
      <c r="Z20" s="47"/>
      <c r="AA20" s="47"/>
      <c r="AB20" s="47"/>
      <c r="AC20" s="47"/>
      <c r="AD20" s="47"/>
    </row>
    <row r="21" spans="1:30" s="485" customFormat="1" ht="22.5">
      <c r="A21" s="593"/>
      <c r="B21" s="492"/>
      <c r="C21" s="346"/>
      <c r="D21" s="10" t="s">
        <v>423</v>
      </c>
      <c r="E21" s="591" t="s">
        <v>601</v>
      </c>
      <c r="F21" s="589" t="s">
        <v>417</v>
      </c>
      <c r="G21" s="489">
        <v>0</v>
      </c>
      <c r="H21" s="489">
        <v>0</v>
      </c>
      <c r="I21" s="325"/>
      <c r="J21" s="455"/>
      <c r="K21" s="492"/>
      <c r="L21" s="498"/>
      <c r="M21" s="492"/>
      <c r="N21" s="492"/>
      <c r="O21" s="492"/>
      <c r="P21" s="492"/>
      <c r="Q21" s="498"/>
      <c r="R21" s="492"/>
      <c r="S21" s="492"/>
      <c r="T21" s="465"/>
      <c r="U21" s="492"/>
      <c r="V21" s="492"/>
      <c r="W21" s="492"/>
      <c r="X21" s="492"/>
      <c r="Y21" s="492"/>
      <c r="Z21" s="47"/>
      <c r="AA21" s="47"/>
      <c r="AB21" s="47"/>
      <c r="AC21" s="47"/>
      <c r="AD21" s="47"/>
    </row>
    <row r="22" spans="1:30" s="485" customFormat="1" ht="33.75">
      <c r="A22" s="593"/>
      <c r="B22" s="492"/>
      <c r="C22" s="346"/>
      <c r="D22" s="10" t="s">
        <v>424</v>
      </c>
      <c r="E22" s="591" t="s">
        <v>602</v>
      </c>
      <c r="F22" s="589" t="s">
        <v>417</v>
      </c>
      <c r="G22" s="489">
        <v>0</v>
      </c>
      <c r="H22" s="489">
        <v>0</v>
      </c>
      <c r="I22" s="325"/>
      <c r="J22" s="455"/>
      <c r="K22" s="492"/>
      <c r="L22" s="498"/>
      <c r="M22" s="492"/>
      <c r="N22" s="492"/>
      <c r="O22" s="492"/>
      <c r="P22" s="492"/>
      <c r="Q22" s="498"/>
      <c r="R22" s="492"/>
      <c r="S22" s="492"/>
      <c r="T22" s="465"/>
      <c r="U22" s="492"/>
      <c r="V22" s="492"/>
      <c r="W22" s="492"/>
      <c r="X22" s="492"/>
      <c r="Y22" s="492"/>
      <c r="Z22" s="47"/>
      <c r="AA22" s="47"/>
      <c r="AB22" s="47"/>
      <c r="AC22" s="47"/>
      <c r="AD22" s="47"/>
    </row>
    <row r="23" spans="1:30" s="191" customFormat="1" ht="22.5">
      <c r="A23" s="15"/>
      <c r="C23" s="4"/>
      <c r="D23" s="10" t="s">
        <v>426</v>
      </c>
      <c r="E23" s="7" t="s">
        <v>425</v>
      </c>
      <c r="F23" s="386" t="s">
        <v>417</v>
      </c>
      <c r="G23" s="489">
        <v>0</v>
      </c>
      <c r="H23" s="489">
        <v>0</v>
      </c>
      <c r="I23" s="325"/>
      <c r="J23" s="455"/>
      <c r="L23" s="498"/>
      <c r="Q23" s="498"/>
      <c r="T23" s="465"/>
      <c r="Z23" s="47"/>
      <c r="AA23" s="47"/>
      <c r="AB23" s="47"/>
      <c r="AC23" s="47"/>
      <c r="AD23" s="47"/>
    </row>
    <row r="24" spans="1:30" s="191" customFormat="1" ht="22.5">
      <c r="A24" s="15"/>
      <c r="C24" s="9"/>
      <c r="D24" s="10" t="s">
        <v>427</v>
      </c>
      <c r="E24" s="6" t="s">
        <v>337</v>
      </c>
      <c r="F24" s="386" t="s">
        <v>421</v>
      </c>
      <c r="G24" s="489">
        <v>0</v>
      </c>
      <c r="H24" s="489">
        <v>0</v>
      </c>
      <c r="I24" s="325"/>
      <c r="J24" s="455"/>
      <c r="L24" s="498"/>
      <c r="Q24" s="498"/>
      <c r="T24" s="465"/>
      <c r="Z24" s="47"/>
      <c r="AA24" s="47"/>
      <c r="AB24" s="47"/>
      <c r="AC24" s="47"/>
      <c r="AD24" s="47"/>
    </row>
    <row r="25" spans="1:30" s="191" customFormat="1" ht="18.75">
      <c r="A25" s="15"/>
      <c r="C25" s="346"/>
      <c r="D25" s="10" t="s">
        <v>428</v>
      </c>
      <c r="E25" s="6" t="s">
        <v>420</v>
      </c>
      <c r="F25" s="386" t="s">
        <v>422</v>
      </c>
      <c r="G25" s="489">
        <v>0</v>
      </c>
      <c r="H25" s="489">
        <v>0</v>
      </c>
      <c r="I25" s="325"/>
      <c r="J25" s="455"/>
      <c r="L25" s="498"/>
      <c r="Q25" s="498"/>
      <c r="T25" s="465"/>
      <c r="Z25" s="47"/>
      <c r="AA25" s="47"/>
      <c r="AB25" s="47"/>
      <c r="AC25" s="47"/>
      <c r="AD25" s="47"/>
    </row>
    <row r="26" spans="1:30" s="191" customFormat="1" ht="22.5">
      <c r="A26" s="15"/>
      <c r="C26" s="346"/>
      <c r="D26" s="10" t="s">
        <v>429</v>
      </c>
      <c r="E26" s="7" t="s">
        <v>338</v>
      </c>
      <c r="F26" s="386" t="s">
        <v>417</v>
      </c>
      <c r="G26" s="489">
        <v>0</v>
      </c>
      <c r="H26" s="489">
        <v>0</v>
      </c>
      <c r="I26" s="325"/>
      <c r="J26" s="455"/>
      <c r="L26" s="553"/>
      <c r="M26" s="237"/>
      <c r="N26" s="237"/>
      <c r="Q26" s="498"/>
      <c r="T26" s="465"/>
      <c r="Z26" s="47"/>
      <c r="AA26" s="47"/>
      <c r="AB26" s="47"/>
      <c r="AC26" s="47"/>
      <c r="AD26" s="47"/>
    </row>
    <row r="27" spans="1:30" s="191" customFormat="1" ht="22.5">
      <c r="A27" s="15"/>
      <c r="C27" s="346"/>
      <c r="D27" s="10" t="s">
        <v>430</v>
      </c>
      <c r="E27" s="7" t="s">
        <v>339</v>
      </c>
      <c r="F27" s="386" t="s">
        <v>417</v>
      </c>
      <c r="G27" s="489">
        <v>0</v>
      </c>
      <c r="H27" s="489">
        <v>0</v>
      </c>
      <c r="I27" s="325"/>
      <c r="J27" s="455"/>
      <c r="L27" s="553"/>
      <c r="M27" s="237"/>
      <c r="N27" s="237"/>
      <c r="Q27" s="498"/>
      <c r="T27" s="465"/>
      <c r="Z27" s="47"/>
      <c r="AA27" s="47"/>
      <c r="AB27" s="47"/>
      <c r="AC27" s="47"/>
      <c r="AD27" s="47"/>
    </row>
    <row r="28" spans="1:30" s="191" customFormat="1" ht="22.5">
      <c r="A28" s="15"/>
      <c r="C28" s="346"/>
      <c r="D28" s="10" t="s">
        <v>431</v>
      </c>
      <c r="E28" s="7" t="s">
        <v>340</v>
      </c>
      <c r="F28" s="386" t="s">
        <v>417</v>
      </c>
      <c r="G28" s="489">
        <v>26.835460000000001</v>
      </c>
      <c r="H28" s="489">
        <v>82.072770000000006</v>
      </c>
      <c r="I28" s="325"/>
      <c r="J28" s="455"/>
      <c r="L28" s="553"/>
      <c r="M28" s="237"/>
      <c r="N28" s="237"/>
      <c r="Q28" s="498"/>
      <c r="T28" s="465"/>
      <c r="Z28" s="47"/>
      <c r="AA28" s="47"/>
      <c r="AB28" s="47"/>
      <c r="AC28" s="47"/>
      <c r="AD28" s="47"/>
    </row>
    <row r="29" spans="1:30" s="492" customFormat="1" ht="22.5">
      <c r="A29" s="593"/>
      <c r="C29" s="346"/>
      <c r="D29" s="10" t="s">
        <v>436</v>
      </c>
      <c r="E29" s="591" t="s">
        <v>603</v>
      </c>
      <c r="F29" s="589"/>
      <c r="G29" s="489">
        <v>6.94529</v>
      </c>
      <c r="H29" s="489">
        <v>21.133679999999998</v>
      </c>
      <c r="I29" s="325"/>
      <c r="J29" s="455"/>
      <c r="L29" s="553"/>
      <c r="M29" s="237"/>
      <c r="N29" s="237"/>
      <c r="Q29" s="498"/>
      <c r="T29" s="465"/>
      <c r="Z29" s="47"/>
      <c r="AA29" s="47"/>
      <c r="AB29" s="47"/>
      <c r="AC29" s="47"/>
      <c r="AD29" s="47"/>
    </row>
    <row r="30" spans="1:30" s="191" customFormat="1" ht="22.5">
      <c r="A30" s="15"/>
      <c r="C30" s="346"/>
      <c r="D30" s="10" t="s">
        <v>441</v>
      </c>
      <c r="E30" s="7" t="s">
        <v>341</v>
      </c>
      <c r="F30" s="386" t="s">
        <v>417</v>
      </c>
      <c r="G30" s="489">
        <v>0</v>
      </c>
      <c r="H30" s="489">
        <v>0</v>
      </c>
      <c r="I30" s="325"/>
      <c r="J30" s="455"/>
      <c r="L30" s="553"/>
      <c r="M30" s="237"/>
      <c r="N30" s="237"/>
      <c r="Q30" s="498"/>
      <c r="T30" s="465"/>
      <c r="Z30" s="47"/>
      <c r="AA30" s="47"/>
      <c r="AB30" s="47"/>
      <c r="AC30" s="47"/>
      <c r="AD30" s="47"/>
    </row>
    <row r="31" spans="1:30" s="191" customFormat="1" ht="22.5">
      <c r="A31" s="15"/>
      <c r="C31" s="346"/>
      <c r="D31" s="10" t="s">
        <v>442</v>
      </c>
      <c r="E31" s="7" t="s">
        <v>342</v>
      </c>
      <c r="F31" s="386" t="s">
        <v>417</v>
      </c>
      <c r="G31" s="489">
        <v>0</v>
      </c>
      <c r="H31" s="489">
        <v>0</v>
      </c>
      <c r="I31" s="325"/>
      <c r="J31" s="455"/>
      <c r="L31" s="553"/>
      <c r="M31" s="237"/>
      <c r="N31" s="237"/>
      <c r="Q31" s="498"/>
      <c r="T31" s="465"/>
      <c r="Z31" s="47"/>
      <c r="AA31" s="47"/>
      <c r="AB31" s="47"/>
      <c r="AC31" s="47"/>
      <c r="AD31" s="47"/>
    </row>
    <row r="32" spans="1:30" s="191" customFormat="1" ht="18.75">
      <c r="A32" s="15"/>
      <c r="C32" s="346"/>
      <c r="D32" s="10" t="s">
        <v>444</v>
      </c>
      <c r="E32" s="7" t="s">
        <v>432</v>
      </c>
      <c r="F32" s="386" t="s">
        <v>417</v>
      </c>
      <c r="G32" s="489">
        <v>17.82028</v>
      </c>
      <c r="H32" s="489">
        <v>52.945270000000001</v>
      </c>
      <c r="I32" s="325" t="s">
        <v>433</v>
      </c>
      <c r="J32" s="455"/>
      <c r="L32" s="498"/>
      <c r="Q32" s="498"/>
      <c r="T32" s="465"/>
      <c r="Z32" s="47"/>
      <c r="AA32" s="47"/>
      <c r="AB32" s="47"/>
      <c r="AC32" s="47"/>
      <c r="AD32" s="47"/>
    </row>
    <row r="33" spans="1:30" s="191" customFormat="1" ht="18.75">
      <c r="A33" s="15"/>
      <c r="C33" s="346"/>
      <c r="D33" s="10" t="s">
        <v>604</v>
      </c>
      <c r="E33" s="6" t="s">
        <v>343</v>
      </c>
      <c r="F33" s="386" t="s">
        <v>417</v>
      </c>
      <c r="G33" s="489">
        <v>5.4470000000000005E-2</v>
      </c>
      <c r="H33" s="489">
        <v>0.17951</v>
      </c>
      <c r="I33" s="325" t="s">
        <v>434</v>
      </c>
      <c r="J33" s="455"/>
      <c r="L33" s="498"/>
      <c r="Q33" s="498"/>
      <c r="T33" s="465"/>
      <c r="Z33" s="47"/>
      <c r="AA33" s="47"/>
      <c r="AB33" s="47"/>
      <c r="AC33" s="47"/>
      <c r="AD33" s="47"/>
    </row>
    <row r="34" spans="1:30" s="191" customFormat="1" ht="18.75">
      <c r="A34" s="15"/>
      <c r="C34" s="346"/>
      <c r="D34" s="10" t="s">
        <v>605</v>
      </c>
      <c r="E34" s="6" t="s">
        <v>344</v>
      </c>
      <c r="F34" s="386" t="s">
        <v>417</v>
      </c>
      <c r="G34" s="489">
        <v>0</v>
      </c>
      <c r="H34" s="489">
        <v>0</v>
      </c>
      <c r="I34" s="325" t="s">
        <v>609</v>
      </c>
      <c r="J34" s="455"/>
      <c r="L34" s="498"/>
      <c r="Q34" s="498"/>
      <c r="T34" s="465"/>
      <c r="Z34" s="47"/>
      <c r="AA34" s="47"/>
      <c r="AB34" s="47"/>
      <c r="AC34" s="47"/>
      <c r="AD34" s="47"/>
    </row>
    <row r="35" spans="1:30" s="191" customFormat="1" ht="18.75">
      <c r="A35" s="15"/>
      <c r="C35" s="346"/>
      <c r="D35" s="10" t="s">
        <v>606</v>
      </c>
      <c r="E35" s="7" t="s">
        <v>435</v>
      </c>
      <c r="F35" s="386" t="s">
        <v>417</v>
      </c>
      <c r="G35" s="489">
        <v>19.738469999999996</v>
      </c>
      <c r="H35" s="489">
        <v>58.152839999999983</v>
      </c>
      <c r="I35" s="325" t="s">
        <v>437</v>
      </c>
      <c r="J35" s="455"/>
      <c r="L35" s="498"/>
      <c r="Q35" s="498"/>
      <c r="T35" s="465"/>
      <c r="Z35" s="47"/>
      <c r="AA35" s="47"/>
      <c r="AB35" s="47"/>
      <c r="AC35" s="47"/>
      <c r="AD35" s="47"/>
    </row>
    <row r="36" spans="1:30" s="191" customFormat="1" ht="18.75">
      <c r="A36" s="15"/>
      <c r="C36" s="346"/>
      <c r="D36" s="10" t="s">
        <v>607</v>
      </c>
      <c r="E36" s="6" t="s">
        <v>343</v>
      </c>
      <c r="F36" s="386" t="s">
        <v>417</v>
      </c>
      <c r="G36" s="489">
        <v>0.32368000000000002</v>
      </c>
      <c r="H36" s="489">
        <v>0.84962999999999989</v>
      </c>
      <c r="I36" s="325" t="s">
        <v>438</v>
      </c>
      <c r="J36" s="455"/>
      <c r="L36" s="498"/>
      <c r="Q36" s="498"/>
      <c r="T36" s="465"/>
      <c r="Z36" s="47"/>
      <c r="AA36" s="47"/>
      <c r="AB36" s="47"/>
      <c r="AC36" s="47"/>
      <c r="AD36" s="47"/>
    </row>
    <row r="37" spans="1:30" s="191" customFormat="1" ht="18.75">
      <c r="A37" s="15"/>
      <c r="C37" s="346"/>
      <c r="D37" s="10" t="s">
        <v>608</v>
      </c>
      <c r="E37" s="6" t="s">
        <v>344</v>
      </c>
      <c r="F37" s="386" t="s">
        <v>417</v>
      </c>
      <c r="G37" s="489">
        <v>0</v>
      </c>
      <c r="H37" s="489">
        <v>0</v>
      </c>
      <c r="I37" s="325" t="s">
        <v>439</v>
      </c>
      <c r="J37" s="455"/>
      <c r="L37" s="498"/>
      <c r="Q37" s="498"/>
      <c r="T37" s="465"/>
      <c r="Z37" s="47"/>
      <c r="AA37" s="47"/>
      <c r="AB37" s="47"/>
      <c r="AC37" s="47"/>
      <c r="AD37" s="47"/>
    </row>
    <row r="38" spans="1:30" s="191" customFormat="1" ht="22.5">
      <c r="A38" s="15"/>
      <c r="C38" s="346"/>
      <c r="D38" s="728" t="s">
        <v>611</v>
      </c>
      <c r="E38" s="7" t="s">
        <v>440</v>
      </c>
      <c r="F38" s="730" t="s">
        <v>417</v>
      </c>
      <c r="G38" s="489">
        <v>0</v>
      </c>
      <c r="H38" s="489">
        <v>0</v>
      </c>
      <c r="I38" s="325"/>
      <c r="J38" s="455"/>
      <c r="L38" s="498"/>
      <c r="Q38" s="498"/>
      <c r="T38" s="465"/>
      <c r="Z38" s="47"/>
      <c r="AA38" s="47"/>
      <c r="AB38" s="47"/>
      <c r="AC38" s="47"/>
      <c r="AD38" s="47"/>
    </row>
    <row r="39" spans="1:30" s="191" customFormat="1" ht="45">
      <c r="A39" s="15"/>
      <c r="C39" s="346"/>
      <c r="D39" s="729"/>
      <c r="E39" s="6" t="s">
        <v>345</v>
      </c>
      <c r="F39" s="719"/>
      <c r="G39" s="471" t="s">
        <v>572</v>
      </c>
      <c r="H39" s="471" t="s">
        <v>572</v>
      </c>
      <c r="I39" s="325"/>
      <c r="J39" s="455"/>
      <c r="L39" s="498">
        <f>nerr(MATCH("есть",List01_flag_index_1,0))</f>
        <v>0</v>
      </c>
      <c r="Q39" s="498"/>
      <c r="T39" s="465"/>
      <c r="Z39" s="47"/>
      <c r="AA39" s="47"/>
      <c r="AB39" s="47"/>
      <c r="AC39" s="47"/>
      <c r="AD39" s="47"/>
    </row>
    <row r="40" spans="1:30" s="191" customFormat="1" ht="33.75">
      <c r="A40" s="15"/>
      <c r="C40" s="346"/>
      <c r="D40" s="728" t="s">
        <v>612</v>
      </c>
      <c r="E40" s="7" t="s">
        <v>443</v>
      </c>
      <c r="F40" s="730" t="s">
        <v>417</v>
      </c>
      <c r="G40" s="489">
        <v>0</v>
      </c>
      <c r="H40" s="489">
        <v>0</v>
      </c>
      <c r="I40" s="325"/>
      <c r="J40" s="455"/>
      <c r="L40" s="498"/>
      <c r="Q40" s="498"/>
      <c r="T40" s="465"/>
      <c r="Z40" s="47"/>
      <c r="AA40" s="47"/>
      <c r="AB40" s="47"/>
      <c r="AC40" s="47"/>
      <c r="AD40" s="47"/>
    </row>
    <row r="41" spans="1:30" s="191" customFormat="1" ht="45">
      <c r="A41" s="15"/>
      <c r="C41" s="346"/>
      <c r="D41" s="729"/>
      <c r="E41" s="6" t="s">
        <v>345</v>
      </c>
      <c r="F41" s="719"/>
      <c r="G41" s="471" t="s">
        <v>572</v>
      </c>
      <c r="H41" s="471" t="s">
        <v>572</v>
      </c>
      <c r="I41" s="325"/>
      <c r="J41" s="455"/>
      <c r="L41" s="498">
        <f>nerr(MATCH("есть",List01_flag_index_2,0))</f>
        <v>0</v>
      </c>
      <c r="Q41" s="498"/>
      <c r="T41" s="465"/>
      <c r="Z41" s="47"/>
      <c r="AA41" s="47"/>
      <c r="AB41" s="47"/>
      <c r="AC41" s="47"/>
      <c r="AD41" s="47"/>
    </row>
    <row r="42" spans="1:30" s="191" customFormat="1" ht="22.5">
      <c r="A42" s="15"/>
      <c r="C42" s="346"/>
      <c r="D42" s="457" t="s">
        <v>613</v>
      </c>
      <c r="E42" s="2" t="s">
        <v>445</v>
      </c>
      <c r="F42" s="387" t="s">
        <v>417</v>
      </c>
      <c r="G42" s="464">
        <f>SUM(G43:G45)</f>
        <v>0</v>
      </c>
      <c r="H42" s="464">
        <f>SUM(H43:H45)</f>
        <v>0</v>
      </c>
      <c r="I42" s="325" t="s">
        <v>610</v>
      </c>
      <c r="J42" s="455"/>
      <c r="L42" s="498"/>
      <c r="Q42" s="498"/>
      <c r="T42" s="465"/>
      <c r="Z42" s="47"/>
      <c r="AA42" s="47"/>
      <c r="AB42" s="47"/>
      <c r="AC42" s="47"/>
      <c r="AD42" s="47"/>
    </row>
    <row r="43" spans="1:30" s="191" customFormat="1" ht="33.75" hidden="1" customHeight="1">
      <c r="A43" s="15"/>
      <c r="C43" s="346"/>
      <c r="D43" s="731" t="s">
        <v>614</v>
      </c>
      <c r="E43" s="722"/>
      <c r="F43" s="667"/>
      <c r="G43" s="536"/>
      <c r="H43" s="536"/>
      <c r="I43" s="458"/>
      <c r="J43" s="455"/>
      <c r="L43" s="498"/>
      <c r="Q43" s="498"/>
      <c r="T43" s="465"/>
      <c r="Z43" s="47"/>
      <c r="AA43" s="47"/>
      <c r="AB43" s="47"/>
      <c r="AC43" s="47"/>
      <c r="AD43" s="47"/>
    </row>
    <row r="44" spans="1:30" s="191" customFormat="1" ht="15" hidden="1" customHeight="1">
      <c r="A44" s="15"/>
      <c r="C44" s="169"/>
      <c r="D44" s="731"/>
      <c r="E44" s="722"/>
      <c r="F44" s="667"/>
      <c r="G44" s="537"/>
      <c r="H44" s="537"/>
      <c r="I44" s="459"/>
      <c r="J44" s="455"/>
      <c r="L44" s="498"/>
      <c r="Q44" s="498" t="s">
        <v>346</v>
      </c>
      <c r="T44" s="465"/>
      <c r="Z44" s="47"/>
      <c r="AA44" s="47"/>
      <c r="AB44" s="47"/>
      <c r="AC44" s="47"/>
      <c r="AD44" s="47"/>
    </row>
    <row r="45" spans="1:30" s="191" customFormat="1" ht="18.75">
      <c r="A45" s="15"/>
      <c r="C45" s="169"/>
      <c r="D45" s="463"/>
      <c r="E45" s="188" t="s">
        <v>347</v>
      </c>
      <c r="F45" s="326"/>
      <c r="G45" s="328"/>
      <c r="H45" s="328"/>
      <c r="I45" s="460" t="s">
        <v>447</v>
      </c>
      <c r="J45" s="455"/>
      <c r="L45" s="498"/>
      <c r="Q45" s="498"/>
      <c r="T45" s="465"/>
      <c r="Z45" s="47"/>
      <c r="AA45" s="47"/>
      <c r="AB45" s="47"/>
      <c r="AC45" s="47"/>
      <c r="AD45" s="47"/>
    </row>
    <row r="46" spans="1:30" s="191" customFormat="1" ht="22.5">
      <c r="A46" s="15"/>
      <c r="C46" s="9"/>
      <c r="D46" s="10" t="s">
        <v>2</v>
      </c>
      <c r="E46" s="269" t="s">
        <v>348</v>
      </c>
      <c r="F46" s="386" t="s">
        <v>417</v>
      </c>
      <c r="G46" s="489">
        <v>194.11027000000001</v>
      </c>
      <c r="H46" s="489">
        <v>584.44465000000002</v>
      </c>
      <c r="I46" s="325" t="s">
        <v>615</v>
      </c>
      <c r="J46" s="455"/>
      <c r="L46" s="498"/>
      <c r="Q46" s="498"/>
      <c r="T46" s="465"/>
      <c r="Z46" s="47"/>
      <c r="AA46" s="47"/>
      <c r="AB46" s="47"/>
      <c r="AC46" s="47"/>
      <c r="AD46" s="47"/>
    </row>
    <row r="47" spans="1:30" s="191" customFormat="1" ht="33.75">
      <c r="A47" s="15"/>
      <c r="C47" s="346"/>
      <c r="D47" s="10" t="s">
        <v>259</v>
      </c>
      <c r="E47" s="7" t="s">
        <v>449</v>
      </c>
      <c r="F47" s="386" t="s">
        <v>417</v>
      </c>
      <c r="G47" s="489">
        <v>0</v>
      </c>
      <c r="H47" s="489">
        <v>0</v>
      </c>
      <c r="I47" s="325"/>
      <c r="J47" s="455"/>
      <c r="L47" s="498"/>
      <c r="Q47" s="498"/>
      <c r="T47" s="465"/>
      <c r="Z47" s="47"/>
      <c r="AA47" s="47"/>
      <c r="AB47" s="47"/>
      <c r="AC47" s="47"/>
      <c r="AD47" s="47"/>
    </row>
    <row r="48" spans="1:30" s="191" customFormat="1" ht="18.75">
      <c r="A48" s="15"/>
      <c r="C48" s="346"/>
      <c r="D48" s="10" t="s">
        <v>12</v>
      </c>
      <c r="E48" s="269" t="s">
        <v>349</v>
      </c>
      <c r="F48" s="386" t="s">
        <v>417</v>
      </c>
      <c r="G48" s="489">
        <v>0</v>
      </c>
      <c r="H48" s="489">
        <v>0</v>
      </c>
      <c r="I48" s="325" t="s">
        <v>616</v>
      </c>
      <c r="J48" s="455"/>
      <c r="L48" s="498"/>
      <c r="Q48" s="498"/>
      <c r="T48" s="465"/>
      <c r="Z48" s="47"/>
      <c r="AA48" s="47"/>
      <c r="AB48" s="47"/>
      <c r="AC48" s="47"/>
      <c r="AD48" s="47"/>
    </row>
    <row r="49" spans="1:30" s="191" customFormat="1" ht="22.5">
      <c r="A49" s="15"/>
      <c r="C49" s="346"/>
      <c r="D49" s="10" t="s">
        <v>269</v>
      </c>
      <c r="E49" s="7" t="s">
        <v>450</v>
      </c>
      <c r="F49" s="386" t="s">
        <v>417</v>
      </c>
      <c r="G49" s="489">
        <v>0</v>
      </c>
      <c r="H49" s="489">
        <v>0</v>
      </c>
      <c r="I49" s="325" t="s">
        <v>617</v>
      </c>
      <c r="J49" s="455"/>
      <c r="L49" s="498"/>
      <c r="Q49" s="498"/>
      <c r="T49" s="465"/>
      <c r="Z49" s="47"/>
      <c r="AA49" s="47"/>
      <c r="AB49" s="47"/>
      <c r="AC49" s="47"/>
      <c r="AD49" s="47"/>
    </row>
    <row r="50" spans="1:30" s="191" customFormat="1" ht="22.5">
      <c r="A50" s="15"/>
      <c r="C50" s="346"/>
      <c r="D50" s="10" t="s">
        <v>452</v>
      </c>
      <c r="E50" s="6" t="s">
        <v>451</v>
      </c>
      <c r="F50" s="386" t="s">
        <v>417</v>
      </c>
      <c r="G50" s="489">
        <v>0</v>
      </c>
      <c r="H50" s="489">
        <v>0</v>
      </c>
      <c r="I50" s="325" t="s">
        <v>618</v>
      </c>
      <c r="J50" s="455"/>
      <c r="L50" s="498"/>
      <c r="Q50" s="498"/>
      <c r="T50" s="465"/>
      <c r="Z50" s="47"/>
      <c r="AA50" s="47"/>
      <c r="AB50" s="47"/>
      <c r="AC50" s="47"/>
      <c r="AD50" s="47"/>
    </row>
    <row r="51" spans="1:30" s="191" customFormat="1" ht="22.5">
      <c r="A51" s="15"/>
      <c r="C51" s="346"/>
      <c r="D51" s="10" t="s">
        <v>453</v>
      </c>
      <c r="E51" s="6" t="s">
        <v>454</v>
      </c>
      <c r="F51" s="386" t="s">
        <v>417</v>
      </c>
      <c r="G51" s="489">
        <v>0</v>
      </c>
      <c r="H51" s="489">
        <v>0</v>
      </c>
      <c r="I51" s="325" t="s">
        <v>619</v>
      </c>
      <c r="J51" s="455"/>
      <c r="L51" s="498"/>
      <c r="Q51" s="498"/>
      <c r="T51" s="465"/>
      <c r="Z51" s="47"/>
      <c r="AA51" s="47"/>
      <c r="AB51" s="47"/>
      <c r="AC51" s="47"/>
      <c r="AD51" s="47"/>
    </row>
    <row r="52" spans="1:30" s="191" customFormat="1" ht="22.5">
      <c r="A52" s="15"/>
      <c r="C52" s="346"/>
      <c r="D52" s="10" t="s">
        <v>448</v>
      </c>
      <c r="E52" s="7" t="s">
        <v>455</v>
      </c>
      <c r="F52" s="386" t="s">
        <v>417</v>
      </c>
      <c r="G52" s="489">
        <v>0</v>
      </c>
      <c r="H52" s="489">
        <v>0</v>
      </c>
      <c r="I52" s="325"/>
      <c r="J52" s="455"/>
      <c r="L52" s="498"/>
      <c r="Q52" s="498"/>
      <c r="T52" s="465"/>
      <c r="Z52" s="47"/>
      <c r="AA52" s="47"/>
      <c r="AB52" s="47"/>
      <c r="AC52" s="47"/>
      <c r="AD52" s="47"/>
    </row>
    <row r="53" spans="1:30" s="191" customFormat="1" ht="22.5">
      <c r="A53" s="15"/>
      <c r="C53" s="346"/>
      <c r="D53" s="10" t="s">
        <v>13</v>
      </c>
      <c r="E53" s="269" t="s">
        <v>456</v>
      </c>
      <c r="F53" s="386" t="s">
        <v>417</v>
      </c>
      <c r="G53" s="489">
        <v>247.62949</v>
      </c>
      <c r="H53" s="489">
        <v>745.80394000000001</v>
      </c>
      <c r="I53" s="325"/>
      <c r="J53" s="455"/>
      <c r="L53" s="498"/>
      <c r="Q53" s="498"/>
      <c r="T53" s="465"/>
      <c r="Z53" s="47"/>
      <c r="AA53" s="47"/>
      <c r="AB53" s="47"/>
      <c r="AC53" s="47"/>
      <c r="AD53" s="47"/>
    </row>
    <row r="54" spans="1:30" s="191" customFormat="1" ht="33.75">
      <c r="A54" s="15"/>
      <c r="C54" s="346"/>
      <c r="D54" s="10" t="s">
        <v>31</v>
      </c>
      <c r="E54" s="269" t="s">
        <v>350</v>
      </c>
      <c r="F54" s="386" t="s">
        <v>627</v>
      </c>
      <c r="G54" s="468"/>
      <c r="H54" s="468"/>
      <c r="I54" s="325" t="s">
        <v>458</v>
      </c>
      <c r="J54" s="455"/>
      <c r="L54" s="498"/>
      <c r="Q54" s="498"/>
      <c r="T54" s="465"/>
      <c r="Z54" s="47"/>
      <c r="AA54" s="47"/>
      <c r="AB54" s="47"/>
      <c r="AC54" s="47"/>
      <c r="AD54" s="47"/>
    </row>
    <row r="55" spans="1:30" s="191" customFormat="1" ht="22.5">
      <c r="A55" s="15"/>
      <c r="C55" s="346"/>
      <c r="D55" s="10" t="s">
        <v>32</v>
      </c>
      <c r="E55" s="269" t="s">
        <v>620</v>
      </c>
      <c r="F55" s="386" t="s">
        <v>457</v>
      </c>
      <c r="G55" s="3">
        <v>0</v>
      </c>
      <c r="H55" s="3">
        <v>0</v>
      </c>
      <c r="I55" s="325"/>
      <c r="J55" s="455"/>
      <c r="L55" s="498"/>
      <c r="Q55" s="498"/>
      <c r="T55" s="465"/>
      <c r="Z55" s="47"/>
      <c r="AA55" s="47"/>
      <c r="AB55" s="47"/>
      <c r="AC55" s="47"/>
      <c r="AD55" s="47"/>
    </row>
    <row r="56" spans="1:30" s="191" customFormat="1" ht="33.75">
      <c r="A56" s="15"/>
      <c r="C56" s="346"/>
      <c r="D56" s="10" t="s">
        <v>351</v>
      </c>
      <c r="E56" s="269" t="s">
        <v>621</v>
      </c>
      <c r="F56" s="386" t="s">
        <v>457</v>
      </c>
      <c r="G56" s="3">
        <f>1.786+2.99</f>
        <v>4.7759999999999998</v>
      </c>
      <c r="H56" s="3">
        <v>3.4609999999999999</v>
      </c>
      <c r="I56" s="325"/>
      <c r="J56" s="455"/>
      <c r="L56" s="498"/>
      <c r="Q56" s="498"/>
      <c r="T56" s="465"/>
      <c r="Z56" s="47"/>
      <c r="AA56" s="47"/>
      <c r="AB56" s="47"/>
      <c r="AC56" s="47"/>
      <c r="AD56" s="47"/>
    </row>
    <row r="57" spans="1:30" s="191" customFormat="1" ht="22.5">
      <c r="A57" s="15"/>
      <c r="C57" s="9"/>
      <c r="D57" s="10" t="s">
        <v>352</v>
      </c>
      <c r="E57" s="269" t="s">
        <v>622</v>
      </c>
      <c r="F57" s="386" t="s">
        <v>624</v>
      </c>
      <c r="G57" s="3">
        <v>0</v>
      </c>
      <c r="H57" s="3">
        <v>0</v>
      </c>
      <c r="I57" s="325"/>
      <c r="J57" s="455"/>
      <c r="L57" s="498"/>
      <c r="Q57" s="498"/>
      <c r="T57" s="465"/>
      <c r="Z57" s="47"/>
      <c r="AA57" s="47"/>
      <c r="AB57" s="47"/>
      <c r="AC57" s="47"/>
      <c r="AD57" s="47"/>
    </row>
    <row r="58" spans="1:30" s="191" customFormat="1" ht="33.75">
      <c r="A58" s="15"/>
      <c r="C58" s="346"/>
      <c r="D58" s="10" t="s">
        <v>353</v>
      </c>
      <c r="E58" s="269" t="s">
        <v>623</v>
      </c>
      <c r="F58" s="386" t="s">
        <v>625</v>
      </c>
      <c r="G58" s="3">
        <f>0.10716+0.1794</f>
        <v>0.28656000000000004</v>
      </c>
      <c r="H58" s="3">
        <v>0.35410000000000003</v>
      </c>
      <c r="I58" s="325"/>
      <c r="J58" s="455"/>
      <c r="L58" s="498"/>
      <c r="Q58" s="498"/>
      <c r="T58" s="465"/>
      <c r="Z58" s="47"/>
      <c r="AA58" s="47"/>
      <c r="AB58" s="47"/>
      <c r="AC58" s="47"/>
      <c r="AD58" s="47"/>
    </row>
    <row r="59" spans="1:30" ht="18.75">
      <c r="C59" s="346"/>
      <c r="D59" s="10" t="s">
        <v>354</v>
      </c>
      <c r="E59" s="269" t="s">
        <v>459</v>
      </c>
      <c r="F59" s="386" t="s">
        <v>388</v>
      </c>
      <c r="G59" s="489">
        <v>0</v>
      </c>
      <c r="H59" s="489">
        <v>0</v>
      </c>
      <c r="I59" s="325"/>
      <c r="J59" s="455"/>
    </row>
    <row r="60" spans="1:30" ht="22.5">
      <c r="C60" s="346"/>
      <c r="D60" s="10" t="s">
        <v>355</v>
      </c>
      <c r="E60" s="269" t="s">
        <v>357</v>
      </c>
      <c r="F60" s="386" t="s">
        <v>568</v>
      </c>
      <c r="G60" s="489">
        <v>0</v>
      </c>
      <c r="H60" s="489">
        <v>0</v>
      </c>
      <c r="I60" s="325"/>
      <c r="J60" s="455"/>
    </row>
    <row r="61" spans="1:30" ht="33.75">
      <c r="C61" s="346"/>
      <c r="D61" s="10" t="s">
        <v>356</v>
      </c>
      <c r="E61" s="269" t="s">
        <v>460</v>
      </c>
      <c r="F61" s="386" t="s">
        <v>626</v>
      </c>
      <c r="G61" s="3">
        <f>1.316/4.776</f>
        <v>0.27554438860971525</v>
      </c>
      <c r="H61" s="3">
        <f>1.0527/3.461</f>
        <v>0.30416064721178848</v>
      </c>
      <c r="I61" s="325"/>
      <c r="J61" s="455"/>
    </row>
    <row r="62" spans="1:30" ht="11.25" hidden="1">
      <c r="C62" s="346"/>
      <c r="D62" s="396"/>
      <c r="E62" s="395"/>
      <c r="F62" s="388"/>
      <c r="G62" s="397"/>
      <c r="H62" s="397"/>
      <c r="I62" s="397"/>
    </row>
    <row r="63" spans="1:30" ht="10.5" customHeight="1">
      <c r="C63" s="346"/>
    </row>
    <row r="64" spans="1:30" ht="10.5" customHeight="1">
      <c r="C64" s="346"/>
      <c r="D64" s="398"/>
      <c r="E64" s="726"/>
      <c r="F64" s="726"/>
      <c r="G64" s="726"/>
      <c r="H64" s="617"/>
      <c r="I64" s="399"/>
    </row>
    <row r="65" spans="1:30" s="402" customFormat="1" ht="10.5" customHeight="1">
      <c r="A65" s="400"/>
      <c r="B65" s="302"/>
      <c r="C65" s="401"/>
      <c r="J65" s="191"/>
      <c r="K65" s="191"/>
      <c r="L65" s="498"/>
      <c r="M65" s="191"/>
      <c r="N65" s="191"/>
      <c r="O65" s="191"/>
      <c r="P65" s="191"/>
      <c r="Q65" s="498"/>
      <c r="R65" s="191"/>
      <c r="S65" s="191"/>
      <c r="T65" s="465"/>
      <c r="U65" s="191"/>
      <c r="V65" s="191"/>
      <c r="W65" s="191"/>
      <c r="X65" s="191"/>
      <c r="Y65" s="191"/>
      <c r="Z65" s="47"/>
      <c r="AA65" s="403"/>
      <c r="AB65" s="403"/>
      <c r="AC65" s="403"/>
      <c r="AD65" s="403"/>
    </row>
    <row r="66" spans="1:30" s="402" customFormat="1" ht="10.5" customHeight="1">
      <c r="A66" s="400"/>
      <c r="B66" s="302"/>
      <c r="C66" s="401"/>
      <c r="J66" s="191"/>
      <c r="K66" s="191"/>
      <c r="L66" s="498"/>
      <c r="M66" s="191"/>
      <c r="N66" s="191"/>
      <c r="O66" s="191"/>
      <c r="P66" s="191"/>
      <c r="Q66" s="498"/>
      <c r="R66" s="191"/>
      <c r="S66" s="191"/>
      <c r="T66" s="465"/>
      <c r="U66" s="191"/>
      <c r="V66" s="191"/>
      <c r="W66" s="191"/>
      <c r="X66" s="191"/>
      <c r="Y66" s="191"/>
      <c r="Z66" s="47"/>
      <c r="AA66" s="403"/>
      <c r="AB66" s="403"/>
      <c r="AC66" s="403"/>
      <c r="AD66" s="403"/>
    </row>
    <row r="67" spans="1:30" s="402" customFormat="1" ht="10.5" customHeight="1">
      <c r="A67" s="400"/>
      <c r="B67" s="302"/>
      <c r="C67" s="401"/>
      <c r="J67" s="191"/>
      <c r="K67" s="191"/>
      <c r="L67" s="498"/>
      <c r="M67" s="191"/>
      <c r="N67" s="191"/>
      <c r="O67" s="191"/>
      <c r="P67" s="191"/>
      <c r="Q67" s="498"/>
      <c r="R67" s="191"/>
      <c r="S67" s="191"/>
      <c r="T67" s="465"/>
      <c r="U67" s="191"/>
      <c r="V67" s="191"/>
      <c r="W67" s="191"/>
      <c r="X67" s="191"/>
      <c r="Y67" s="191"/>
      <c r="Z67" s="47"/>
      <c r="AA67" s="403"/>
      <c r="AB67" s="403"/>
      <c r="AC67" s="403"/>
      <c r="AD67" s="403"/>
    </row>
    <row r="68" spans="1:30" s="402" customFormat="1" ht="10.5" customHeight="1">
      <c r="A68" s="400"/>
      <c r="B68" s="302"/>
      <c r="C68" s="401"/>
      <c r="G68" s="403" t="str">
        <f>IF(G17-G18 &lt;&gt;G53,"WARNING","")</f>
        <v>WARNING</v>
      </c>
      <c r="H68" s="403" t="str">
        <f>IF(H17-H18 &lt;&gt;H53,"WARNING","")</f>
        <v>WARNING</v>
      </c>
      <c r="J68" s="191"/>
      <c r="K68" s="191"/>
      <c r="L68" s="498"/>
      <c r="M68" s="191"/>
      <c r="N68" s="191"/>
      <c r="O68" s="191"/>
      <c r="P68" s="191"/>
      <c r="Q68" s="498"/>
      <c r="R68" s="191"/>
      <c r="S68" s="191"/>
      <c r="T68" s="465"/>
      <c r="U68" s="191"/>
      <c r="V68" s="191"/>
      <c r="W68" s="191"/>
      <c r="X68" s="191"/>
      <c r="Y68" s="191"/>
      <c r="Z68" s="47"/>
      <c r="AA68" s="403"/>
      <c r="AB68" s="403"/>
      <c r="AC68" s="403"/>
      <c r="AD68" s="403"/>
    </row>
    <row r="69" spans="1:30" s="402" customFormat="1" ht="10.5" customHeight="1">
      <c r="A69" s="400"/>
      <c r="B69" s="302"/>
      <c r="C69" s="401"/>
      <c r="J69" s="191"/>
      <c r="K69" s="191"/>
      <c r="L69" s="498"/>
      <c r="M69" s="191"/>
      <c r="N69" s="191"/>
      <c r="O69" s="191"/>
      <c r="P69" s="191"/>
      <c r="Q69" s="498"/>
      <c r="R69" s="191"/>
      <c r="S69" s="191"/>
      <c r="T69" s="465"/>
      <c r="U69" s="191"/>
      <c r="V69" s="191"/>
      <c r="W69" s="191"/>
      <c r="X69" s="191"/>
      <c r="Y69" s="191"/>
      <c r="Z69" s="47"/>
      <c r="AA69" s="403"/>
      <c r="AB69" s="403"/>
      <c r="AC69" s="403"/>
      <c r="AD69" s="403"/>
    </row>
    <row r="70" spans="1:30" s="402" customFormat="1" ht="10.5" customHeight="1">
      <c r="A70" s="400"/>
      <c r="B70" s="302"/>
      <c r="C70" s="401"/>
      <c r="J70" s="191"/>
      <c r="K70" s="191"/>
      <c r="L70" s="498"/>
      <c r="M70" s="191"/>
      <c r="N70" s="191"/>
      <c r="O70" s="191"/>
      <c r="P70" s="191"/>
      <c r="Q70" s="498"/>
      <c r="R70" s="191"/>
      <c r="S70" s="191"/>
      <c r="T70" s="465"/>
      <c r="U70" s="191"/>
      <c r="V70" s="191"/>
      <c r="W70" s="191"/>
      <c r="X70" s="191"/>
      <c r="Y70" s="191"/>
      <c r="Z70" s="47"/>
      <c r="AA70" s="403"/>
      <c r="AB70" s="403"/>
      <c r="AC70" s="403"/>
      <c r="AD70" s="403"/>
    </row>
    <row r="71" spans="1:30" s="402" customFormat="1" ht="10.5" customHeight="1">
      <c r="A71" s="400"/>
      <c r="B71" s="302"/>
      <c r="C71" s="401"/>
      <c r="J71" s="191"/>
      <c r="K71" s="191"/>
      <c r="L71" s="498"/>
      <c r="M71" s="191"/>
      <c r="N71" s="191"/>
      <c r="O71" s="191"/>
      <c r="P71" s="191"/>
      <c r="Q71" s="498"/>
      <c r="R71" s="191"/>
      <c r="S71" s="191"/>
      <c r="T71" s="465"/>
      <c r="U71" s="191"/>
      <c r="V71" s="191"/>
      <c r="W71" s="191"/>
      <c r="X71" s="191"/>
      <c r="Y71" s="191"/>
      <c r="Z71" s="47"/>
      <c r="AA71" s="403"/>
      <c r="AB71" s="403"/>
      <c r="AC71" s="403"/>
      <c r="AD71" s="403"/>
    </row>
    <row r="72" spans="1:30" s="402" customFormat="1" ht="10.5" customHeight="1">
      <c r="A72" s="400"/>
      <c r="B72" s="302"/>
      <c r="C72" s="401"/>
      <c r="J72" s="191"/>
      <c r="K72" s="191"/>
      <c r="L72" s="498"/>
      <c r="M72" s="191"/>
      <c r="N72" s="191"/>
      <c r="O72" s="191"/>
      <c r="P72" s="191"/>
      <c r="Q72" s="498"/>
      <c r="R72" s="191"/>
      <c r="S72" s="191"/>
      <c r="T72" s="465"/>
      <c r="U72" s="191"/>
      <c r="V72" s="191"/>
      <c r="W72" s="191"/>
      <c r="X72" s="191"/>
      <c r="Y72" s="191"/>
      <c r="Z72" s="47"/>
      <c r="AA72" s="403"/>
      <c r="AB72" s="403"/>
      <c r="AC72" s="403"/>
      <c r="AD72" s="403"/>
    </row>
    <row r="73" spans="1:30" s="402" customFormat="1" ht="10.5" customHeight="1">
      <c r="A73" s="400"/>
      <c r="B73" s="302"/>
      <c r="C73" s="401"/>
      <c r="J73" s="191"/>
      <c r="K73" s="191"/>
      <c r="L73" s="498"/>
      <c r="M73" s="191"/>
      <c r="N73" s="191"/>
      <c r="O73" s="191"/>
      <c r="P73" s="191"/>
      <c r="Q73" s="498"/>
      <c r="R73" s="191"/>
      <c r="S73" s="191"/>
      <c r="T73" s="465"/>
      <c r="U73" s="191"/>
      <c r="V73" s="191"/>
      <c r="W73" s="191"/>
      <c r="X73" s="191"/>
      <c r="Y73" s="191"/>
      <c r="Z73" s="47"/>
      <c r="AA73" s="403"/>
      <c r="AB73" s="403"/>
      <c r="AC73" s="403"/>
      <c r="AD73" s="403"/>
    </row>
    <row r="74" spans="1:30" s="402" customFormat="1" ht="10.5" customHeight="1">
      <c r="A74" s="400"/>
      <c r="B74" s="302"/>
      <c r="C74" s="401"/>
      <c r="J74" s="191"/>
      <c r="K74" s="191"/>
      <c r="L74" s="498"/>
      <c r="M74" s="191"/>
      <c r="N74" s="191"/>
      <c r="O74" s="191"/>
      <c r="P74" s="191"/>
      <c r="Q74" s="498"/>
      <c r="R74" s="191"/>
      <c r="S74" s="191"/>
      <c r="T74" s="465"/>
      <c r="U74" s="191"/>
      <c r="V74" s="191"/>
      <c r="W74" s="191"/>
      <c r="X74" s="191"/>
      <c r="Y74" s="191"/>
      <c r="Z74" s="47"/>
      <c r="AA74" s="403"/>
      <c r="AB74" s="403"/>
      <c r="AC74" s="403"/>
      <c r="AD74" s="403"/>
    </row>
    <row r="75" spans="1:30" s="402" customFormat="1" ht="10.5" customHeight="1">
      <c r="A75" s="400"/>
      <c r="B75" s="302"/>
      <c r="C75" s="401"/>
      <c r="J75" s="191"/>
      <c r="K75" s="191"/>
      <c r="L75" s="498"/>
      <c r="M75" s="191"/>
      <c r="N75" s="191"/>
      <c r="O75" s="191"/>
      <c r="P75" s="191"/>
      <c r="Q75" s="498"/>
      <c r="R75" s="191"/>
      <c r="S75" s="191"/>
      <c r="T75" s="465"/>
      <c r="U75" s="191"/>
      <c r="V75" s="191"/>
      <c r="W75" s="191"/>
      <c r="X75" s="191"/>
      <c r="Y75" s="191"/>
      <c r="Z75" s="47"/>
      <c r="AA75" s="403"/>
      <c r="AB75" s="403"/>
      <c r="AC75" s="403"/>
      <c r="AD75" s="403"/>
    </row>
    <row r="76" spans="1:30" s="402" customFormat="1" ht="10.5" customHeight="1">
      <c r="A76" s="400"/>
      <c r="B76" s="302"/>
      <c r="C76" s="401"/>
      <c r="J76" s="191"/>
      <c r="K76" s="191"/>
      <c r="L76" s="498"/>
      <c r="M76" s="191"/>
      <c r="N76" s="191"/>
      <c r="O76" s="191"/>
      <c r="P76" s="191"/>
      <c r="Q76" s="498"/>
      <c r="R76" s="191"/>
      <c r="S76" s="191"/>
      <c r="T76" s="465"/>
      <c r="U76" s="191"/>
      <c r="V76" s="191"/>
      <c r="W76" s="191"/>
      <c r="X76" s="191"/>
      <c r="Y76" s="191"/>
      <c r="Z76" s="47"/>
      <c r="AA76" s="403"/>
      <c r="AB76" s="403"/>
      <c r="AC76" s="403"/>
      <c r="AD76" s="403"/>
    </row>
    <row r="77" spans="1:30" s="402" customFormat="1" ht="10.5" customHeight="1">
      <c r="A77" s="400"/>
      <c r="B77" s="302"/>
      <c r="C77" s="401"/>
      <c r="J77" s="191"/>
      <c r="K77" s="191"/>
      <c r="L77" s="498"/>
      <c r="M77" s="191"/>
      <c r="N77" s="191"/>
      <c r="O77" s="191"/>
      <c r="P77" s="191"/>
      <c r="Q77" s="498"/>
      <c r="R77" s="191"/>
      <c r="S77" s="191"/>
      <c r="T77" s="465"/>
      <c r="U77" s="191"/>
      <c r="V77" s="191"/>
      <c r="W77" s="191"/>
      <c r="X77" s="191"/>
      <c r="Y77" s="191"/>
      <c r="Z77" s="47"/>
      <c r="AA77" s="403"/>
      <c r="AB77" s="403"/>
      <c r="AC77" s="403"/>
      <c r="AD77" s="403"/>
    </row>
    <row r="78" spans="1:30" s="402" customFormat="1" ht="10.5" customHeight="1">
      <c r="A78" s="400"/>
      <c r="B78" s="302"/>
      <c r="C78" s="401"/>
      <c r="J78" s="191"/>
      <c r="K78" s="191"/>
      <c r="L78" s="498"/>
      <c r="M78" s="191"/>
      <c r="N78" s="191"/>
      <c r="O78" s="191"/>
      <c r="P78" s="191"/>
      <c r="Q78" s="498"/>
      <c r="R78" s="191"/>
      <c r="S78" s="191"/>
      <c r="T78" s="465"/>
      <c r="U78" s="191"/>
      <c r="V78" s="191"/>
      <c r="W78" s="191"/>
      <c r="X78" s="191"/>
      <c r="Y78" s="191"/>
      <c r="Z78" s="47"/>
      <c r="AA78" s="403"/>
      <c r="AB78" s="403"/>
      <c r="AC78" s="403"/>
      <c r="AD78" s="403"/>
    </row>
    <row r="79" spans="1:30" s="402" customFormat="1" ht="10.5" customHeight="1">
      <c r="A79" s="400"/>
      <c r="B79" s="302"/>
      <c r="C79" s="401"/>
      <c r="J79" s="191"/>
      <c r="K79" s="191"/>
      <c r="L79" s="498"/>
      <c r="M79" s="191"/>
      <c r="N79" s="191"/>
      <c r="O79" s="191"/>
      <c r="P79" s="191"/>
      <c r="Q79" s="498"/>
      <c r="R79" s="191"/>
      <c r="S79" s="191"/>
      <c r="T79" s="465"/>
      <c r="U79" s="191"/>
      <c r="V79" s="191"/>
      <c r="W79" s="191"/>
      <c r="X79" s="191"/>
      <c r="Y79" s="191"/>
      <c r="Z79" s="47"/>
      <c r="AA79" s="403"/>
      <c r="AB79" s="403"/>
      <c r="AC79" s="403"/>
      <c r="AD79" s="403"/>
    </row>
    <row r="80" spans="1:30" s="402" customFormat="1" ht="10.5" customHeight="1">
      <c r="A80" s="400"/>
      <c r="B80" s="302"/>
      <c r="C80" s="401"/>
      <c r="J80" s="191"/>
      <c r="K80" s="191"/>
      <c r="L80" s="498"/>
      <c r="M80" s="191"/>
      <c r="N80" s="191"/>
      <c r="O80" s="191"/>
      <c r="P80" s="191"/>
      <c r="Q80" s="498"/>
      <c r="R80" s="191"/>
      <c r="S80" s="191"/>
      <c r="T80" s="465"/>
      <c r="U80" s="191"/>
      <c r="V80" s="191"/>
      <c r="W80" s="191"/>
      <c r="X80" s="191"/>
      <c r="Y80" s="191"/>
      <c r="Z80" s="47"/>
      <c r="AA80" s="403"/>
      <c r="AB80" s="403"/>
      <c r="AC80" s="403"/>
      <c r="AD80" s="403"/>
    </row>
    <row r="81" spans="1:30" s="402" customFormat="1" ht="10.5" customHeight="1">
      <c r="A81" s="400"/>
      <c r="B81" s="302"/>
      <c r="C81" s="401"/>
      <c r="J81" s="191"/>
      <c r="K81" s="191"/>
      <c r="L81" s="498"/>
      <c r="M81" s="191"/>
      <c r="N81" s="191"/>
      <c r="O81" s="191"/>
      <c r="P81" s="191"/>
      <c r="Q81" s="498"/>
      <c r="R81" s="191"/>
      <c r="S81" s="191"/>
      <c r="T81" s="465"/>
      <c r="U81" s="191"/>
      <c r="V81" s="191"/>
      <c r="W81" s="191"/>
      <c r="X81" s="191"/>
      <c r="Y81" s="191"/>
      <c r="Z81" s="47"/>
      <c r="AA81" s="403"/>
      <c r="AB81" s="403"/>
      <c r="AC81" s="403"/>
      <c r="AD81" s="403"/>
    </row>
    <row r="82" spans="1:30" s="402" customFormat="1" ht="10.5" customHeight="1">
      <c r="A82" s="400"/>
      <c r="B82" s="302"/>
      <c r="C82" s="401"/>
      <c r="J82" s="191"/>
      <c r="K82" s="191"/>
      <c r="L82" s="498"/>
      <c r="M82" s="191"/>
      <c r="N82" s="191"/>
      <c r="O82" s="191"/>
      <c r="P82" s="191"/>
      <c r="Q82" s="498"/>
      <c r="R82" s="191"/>
      <c r="S82" s="191"/>
      <c r="T82" s="465"/>
      <c r="U82" s="191"/>
      <c r="V82" s="191"/>
      <c r="W82" s="191"/>
      <c r="X82" s="191"/>
      <c r="Y82" s="191"/>
      <c r="Z82" s="47"/>
      <c r="AA82" s="403"/>
      <c r="AB82" s="403"/>
      <c r="AC82" s="403"/>
      <c r="AD82" s="403"/>
    </row>
    <row r="83" spans="1:30" s="402" customFormat="1" ht="10.5" customHeight="1">
      <c r="A83" s="400"/>
      <c r="B83" s="302"/>
      <c r="C83" s="401"/>
      <c r="J83" s="191"/>
      <c r="K83" s="191"/>
      <c r="L83" s="498"/>
      <c r="M83" s="191"/>
      <c r="N83" s="191"/>
      <c r="O83" s="191"/>
      <c r="P83" s="191"/>
      <c r="Q83" s="498"/>
      <c r="R83" s="191"/>
      <c r="S83" s="191"/>
      <c r="T83" s="465"/>
      <c r="U83" s="191"/>
      <c r="V83" s="191"/>
      <c r="W83" s="191"/>
      <c r="X83" s="191"/>
      <c r="Y83" s="191"/>
      <c r="Z83" s="47"/>
      <c r="AA83" s="403"/>
      <c r="AB83" s="403"/>
      <c r="AC83" s="403"/>
      <c r="AD83" s="403"/>
    </row>
    <row r="84" spans="1:30" s="402" customFormat="1" ht="10.5" customHeight="1">
      <c r="A84" s="400"/>
      <c r="B84" s="302"/>
      <c r="C84" s="401"/>
      <c r="J84" s="191"/>
      <c r="K84" s="191"/>
      <c r="L84" s="498"/>
      <c r="M84" s="191"/>
      <c r="N84" s="191"/>
      <c r="O84" s="191"/>
      <c r="P84" s="191"/>
      <c r="Q84" s="498"/>
      <c r="R84" s="191"/>
      <c r="S84" s="191"/>
      <c r="T84" s="465"/>
      <c r="U84" s="191"/>
      <c r="V84" s="191"/>
      <c r="W84" s="191"/>
      <c r="X84" s="191"/>
      <c r="Y84" s="191"/>
      <c r="Z84" s="47"/>
      <c r="AA84" s="403"/>
      <c r="AB84" s="403"/>
      <c r="AC84" s="403"/>
      <c r="AD84" s="403"/>
    </row>
    <row r="85" spans="1:30" s="402" customFormat="1" ht="10.5" customHeight="1">
      <c r="A85" s="400"/>
      <c r="B85" s="302"/>
      <c r="C85" s="401"/>
      <c r="J85" s="191"/>
      <c r="K85" s="191"/>
      <c r="L85" s="498"/>
      <c r="M85" s="191"/>
      <c r="N85" s="191"/>
      <c r="O85" s="191"/>
      <c r="P85" s="191"/>
      <c r="Q85" s="498"/>
      <c r="R85" s="191"/>
      <c r="S85" s="191"/>
      <c r="T85" s="465"/>
      <c r="U85" s="191"/>
      <c r="V85" s="191"/>
      <c r="W85" s="191"/>
      <c r="X85" s="191"/>
      <c r="Y85" s="191"/>
      <c r="Z85" s="47"/>
      <c r="AA85" s="403"/>
      <c r="AB85" s="403"/>
      <c r="AC85" s="403"/>
      <c r="AD85" s="403"/>
    </row>
    <row r="86" spans="1:30" s="402" customFormat="1" ht="10.5" customHeight="1">
      <c r="A86" s="400"/>
      <c r="B86" s="302"/>
      <c r="C86" s="401"/>
      <c r="J86" s="191"/>
      <c r="K86" s="191"/>
      <c r="L86" s="498"/>
      <c r="M86" s="191"/>
      <c r="N86" s="191"/>
      <c r="O86" s="191"/>
      <c r="P86" s="191"/>
      <c r="Q86" s="498"/>
      <c r="R86" s="191"/>
      <c r="S86" s="191"/>
      <c r="T86" s="465"/>
      <c r="U86" s="191"/>
      <c r="V86" s="191"/>
      <c r="W86" s="191"/>
      <c r="X86" s="191"/>
      <c r="Y86" s="191"/>
      <c r="Z86" s="47"/>
      <c r="AA86" s="403"/>
      <c r="AB86" s="403"/>
      <c r="AC86" s="403"/>
      <c r="AD86" s="403"/>
    </row>
    <row r="87" spans="1:30" s="402" customFormat="1" ht="10.5" customHeight="1">
      <c r="A87" s="400"/>
      <c r="B87" s="302"/>
      <c r="C87" s="401"/>
      <c r="J87" s="191"/>
      <c r="K87" s="191"/>
      <c r="L87" s="498"/>
      <c r="M87" s="191"/>
      <c r="N87" s="191"/>
      <c r="O87" s="191"/>
      <c r="P87" s="191"/>
      <c r="Q87" s="498"/>
      <c r="R87" s="191"/>
      <c r="S87" s="191"/>
      <c r="T87" s="465"/>
      <c r="U87" s="191"/>
      <c r="V87" s="191"/>
      <c r="W87" s="191"/>
      <c r="X87" s="191"/>
      <c r="Y87" s="191"/>
      <c r="Z87" s="47"/>
      <c r="AA87" s="403"/>
      <c r="AB87" s="403"/>
      <c r="AC87" s="403"/>
      <c r="AD87" s="403"/>
    </row>
    <row r="88" spans="1:30" s="402" customFormat="1" ht="10.5" customHeight="1">
      <c r="A88" s="400"/>
      <c r="B88" s="302"/>
      <c r="C88" s="401"/>
      <c r="J88" s="191"/>
      <c r="K88" s="191"/>
      <c r="L88" s="498"/>
      <c r="M88" s="191"/>
      <c r="N88" s="191"/>
      <c r="O88" s="191"/>
      <c r="P88" s="191"/>
      <c r="Q88" s="498"/>
      <c r="R88" s="191"/>
      <c r="S88" s="191"/>
      <c r="T88" s="465"/>
      <c r="U88" s="191"/>
      <c r="V88" s="191"/>
      <c r="W88" s="191"/>
      <c r="X88" s="191"/>
      <c r="Y88" s="191"/>
      <c r="Z88" s="47"/>
      <c r="AA88" s="403"/>
      <c r="AB88" s="403"/>
      <c r="AC88" s="403"/>
      <c r="AD88" s="403"/>
    </row>
    <row r="89" spans="1:30" s="402" customFormat="1" ht="10.5" customHeight="1">
      <c r="A89" s="400"/>
      <c r="B89" s="302"/>
      <c r="C89" s="401"/>
      <c r="J89" s="191"/>
      <c r="K89" s="191"/>
      <c r="L89" s="498"/>
      <c r="M89" s="191"/>
      <c r="N89" s="191"/>
      <c r="O89" s="191"/>
      <c r="P89" s="191"/>
      <c r="Q89" s="498"/>
      <c r="R89" s="191"/>
      <c r="S89" s="191"/>
      <c r="T89" s="465"/>
      <c r="U89" s="191"/>
      <c r="V89" s="191"/>
      <c r="W89" s="191"/>
      <c r="X89" s="191"/>
      <c r="Y89" s="191"/>
      <c r="Z89" s="47"/>
      <c r="AA89" s="403"/>
      <c r="AB89" s="403"/>
      <c r="AC89" s="403"/>
      <c r="AD89" s="403"/>
    </row>
    <row r="90" spans="1:30" s="402" customFormat="1" ht="10.5" customHeight="1">
      <c r="A90" s="400"/>
      <c r="B90" s="302"/>
      <c r="C90" s="401"/>
      <c r="J90" s="191"/>
      <c r="K90" s="191"/>
      <c r="L90" s="498"/>
      <c r="M90" s="191"/>
      <c r="N90" s="191"/>
      <c r="O90" s="191"/>
      <c r="P90" s="191"/>
      <c r="Q90" s="498"/>
      <c r="R90" s="191"/>
      <c r="S90" s="191"/>
      <c r="T90" s="465"/>
      <c r="U90" s="191"/>
      <c r="V90" s="191"/>
      <c r="W90" s="191"/>
      <c r="X90" s="191"/>
      <c r="Y90" s="191"/>
      <c r="Z90" s="47"/>
      <c r="AA90" s="403"/>
      <c r="AB90" s="403"/>
      <c r="AC90" s="403"/>
      <c r="AD90" s="403"/>
    </row>
    <row r="91" spans="1:30" s="402" customFormat="1" ht="10.5" customHeight="1">
      <c r="A91" s="400"/>
      <c r="B91" s="302"/>
      <c r="C91" s="401"/>
      <c r="J91" s="191"/>
      <c r="K91" s="191"/>
      <c r="L91" s="498"/>
      <c r="M91" s="191"/>
      <c r="N91" s="191"/>
      <c r="O91" s="191"/>
      <c r="P91" s="191"/>
      <c r="Q91" s="498"/>
      <c r="R91" s="191"/>
      <c r="S91" s="191"/>
      <c r="T91" s="465"/>
      <c r="U91" s="191"/>
      <c r="V91" s="191"/>
      <c r="W91" s="191"/>
      <c r="X91" s="191"/>
      <c r="Y91" s="191"/>
      <c r="Z91" s="47"/>
      <c r="AA91" s="403"/>
      <c r="AB91" s="403"/>
      <c r="AC91" s="403"/>
      <c r="AD91" s="403"/>
    </row>
    <row r="92" spans="1:30" s="402" customFormat="1" ht="10.5" customHeight="1">
      <c r="A92" s="400"/>
      <c r="B92" s="302"/>
      <c r="C92" s="401"/>
      <c r="J92" s="191"/>
      <c r="K92" s="191"/>
      <c r="L92" s="498"/>
      <c r="M92" s="191"/>
      <c r="N92" s="191"/>
      <c r="O92" s="191"/>
      <c r="P92" s="191"/>
      <c r="Q92" s="498"/>
      <c r="R92" s="191"/>
      <c r="S92" s="191"/>
      <c r="T92" s="465"/>
      <c r="U92" s="191"/>
      <c r="V92" s="191"/>
      <c r="W92" s="191"/>
      <c r="X92" s="191"/>
      <c r="Y92" s="191"/>
      <c r="Z92" s="47"/>
      <c r="AA92" s="403"/>
      <c r="AB92" s="403"/>
      <c r="AC92" s="403"/>
      <c r="AD92" s="403"/>
    </row>
    <row r="93" spans="1:30" s="402" customFormat="1" ht="10.5" customHeight="1">
      <c r="A93" s="400"/>
      <c r="B93" s="302"/>
      <c r="C93" s="401"/>
      <c r="J93" s="191"/>
      <c r="K93" s="191"/>
      <c r="L93" s="498"/>
      <c r="M93" s="191"/>
      <c r="N93" s="191"/>
      <c r="O93" s="191"/>
      <c r="P93" s="191"/>
      <c r="Q93" s="498"/>
      <c r="R93" s="191"/>
      <c r="S93" s="191"/>
      <c r="T93" s="465"/>
      <c r="U93" s="191"/>
      <c r="V93" s="191"/>
      <c r="W93" s="191"/>
      <c r="X93" s="191"/>
      <c r="Y93" s="191"/>
      <c r="Z93" s="47"/>
      <c r="AA93" s="403"/>
      <c r="AB93" s="403"/>
      <c r="AC93" s="403"/>
      <c r="AD93" s="403"/>
    </row>
    <row r="94" spans="1:30" s="402" customFormat="1" ht="10.5" customHeight="1">
      <c r="A94" s="400"/>
      <c r="B94" s="302"/>
      <c r="C94" s="401"/>
      <c r="J94" s="191"/>
      <c r="K94" s="191"/>
      <c r="L94" s="498"/>
      <c r="M94" s="191"/>
      <c r="N94" s="191"/>
      <c r="O94" s="191"/>
      <c r="P94" s="191"/>
      <c r="Q94" s="498"/>
      <c r="R94" s="191"/>
      <c r="S94" s="191"/>
      <c r="T94" s="465"/>
      <c r="U94" s="191"/>
      <c r="V94" s="191"/>
      <c r="W94" s="191"/>
      <c r="X94" s="191"/>
      <c r="Y94" s="191"/>
      <c r="Z94" s="47"/>
      <c r="AA94" s="403"/>
      <c r="AB94" s="403"/>
      <c r="AC94" s="403"/>
      <c r="AD94" s="403"/>
    </row>
    <row r="95" spans="1:30" s="402" customFormat="1" ht="10.5" customHeight="1">
      <c r="A95" s="400"/>
      <c r="B95" s="302"/>
      <c r="C95" s="401"/>
      <c r="J95" s="191"/>
      <c r="K95" s="191"/>
      <c r="L95" s="498"/>
      <c r="M95" s="191"/>
      <c r="N95" s="191"/>
      <c r="O95" s="191"/>
      <c r="P95" s="191"/>
      <c r="Q95" s="498"/>
      <c r="R95" s="191"/>
      <c r="S95" s="191"/>
      <c r="T95" s="465"/>
      <c r="U95" s="191"/>
      <c r="V95" s="191"/>
      <c r="W95" s="191"/>
      <c r="X95" s="191"/>
      <c r="Y95" s="191"/>
      <c r="Z95" s="47"/>
      <c r="AA95" s="403"/>
      <c r="AB95" s="403"/>
      <c r="AC95" s="403"/>
      <c r="AD95" s="403"/>
    </row>
    <row r="96" spans="1:30" s="402" customFormat="1" ht="10.5" customHeight="1">
      <c r="A96" s="400"/>
      <c r="B96" s="302"/>
      <c r="C96" s="401"/>
      <c r="J96" s="191"/>
      <c r="K96" s="191"/>
      <c r="L96" s="498"/>
      <c r="M96" s="191"/>
      <c r="N96" s="191"/>
      <c r="O96" s="191"/>
      <c r="P96" s="191"/>
      <c r="Q96" s="498"/>
      <c r="R96" s="191"/>
      <c r="S96" s="191"/>
      <c r="T96" s="465"/>
      <c r="U96" s="191"/>
      <c r="V96" s="191"/>
      <c r="W96" s="191"/>
      <c r="X96" s="191"/>
      <c r="Y96" s="191"/>
      <c r="Z96" s="47"/>
      <c r="AA96" s="403"/>
      <c r="AB96" s="403"/>
      <c r="AC96" s="403"/>
      <c r="AD96" s="403"/>
    </row>
    <row r="97" spans="1:30" s="402" customFormat="1" ht="10.5" customHeight="1">
      <c r="A97" s="400"/>
      <c r="B97" s="302"/>
      <c r="C97" s="401"/>
      <c r="J97" s="191"/>
      <c r="K97" s="191"/>
      <c r="L97" s="498"/>
      <c r="M97" s="191"/>
      <c r="N97" s="191"/>
      <c r="O97" s="191"/>
      <c r="P97" s="191"/>
      <c r="Q97" s="498"/>
      <c r="R97" s="191"/>
      <c r="S97" s="191"/>
      <c r="T97" s="465"/>
      <c r="U97" s="191"/>
      <c r="V97" s="191"/>
      <c r="W97" s="191"/>
      <c r="X97" s="191"/>
      <c r="Y97" s="191"/>
      <c r="Z97" s="47"/>
      <c r="AA97" s="403"/>
      <c r="AB97" s="403"/>
      <c r="AC97" s="403"/>
      <c r="AD97" s="403"/>
    </row>
    <row r="98" spans="1:30" s="402" customFormat="1" ht="10.5" customHeight="1">
      <c r="A98" s="400"/>
      <c r="B98" s="302"/>
      <c r="C98" s="401"/>
      <c r="J98" s="191"/>
      <c r="K98" s="191"/>
      <c r="L98" s="498"/>
      <c r="M98" s="191"/>
      <c r="N98" s="191"/>
      <c r="O98" s="191"/>
      <c r="P98" s="191"/>
      <c r="Q98" s="498"/>
      <c r="R98" s="191"/>
      <c r="S98" s="191"/>
      <c r="T98" s="465"/>
      <c r="U98" s="191"/>
      <c r="V98" s="191"/>
      <c r="W98" s="191"/>
      <c r="X98" s="191"/>
      <c r="Y98" s="191"/>
      <c r="Z98" s="47"/>
      <c r="AA98" s="403"/>
      <c r="AB98" s="403"/>
      <c r="AC98" s="403"/>
      <c r="AD98" s="403"/>
    </row>
    <row r="99" spans="1:30" s="402" customFormat="1" ht="10.5" customHeight="1">
      <c r="A99" s="400"/>
      <c r="B99" s="302"/>
      <c r="C99" s="401"/>
      <c r="J99" s="191"/>
      <c r="K99" s="191"/>
      <c r="L99" s="498"/>
      <c r="M99" s="191"/>
      <c r="N99" s="191"/>
      <c r="O99" s="191"/>
      <c r="P99" s="191"/>
      <c r="Q99" s="498"/>
      <c r="R99" s="191"/>
      <c r="S99" s="191"/>
      <c r="T99" s="465"/>
      <c r="U99" s="191"/>
      <c r="V99" s="191"/>
      <c r="W99" s="191"/>
      <c r="X99" s="191"/>
      <c r="Y99" s="191"/>
      <c r="Z99" s="47"/>
      <c r="AA99" s="403"/>
      <c r="AB99" s="403"/>
      <c r="AC99" s="403"/>
      <c r="AD99" s="403"/>
    </row>
    <row r="100" spans="1:30" s="402" customFormat="1" ht="10.5" customHeight="1">
      <c r="A100" s="400"/>
      <c r="B100" s="302"/>
      <c r="C100" s="401"/>
      <c r="J100" s="191"/>
      <c r="K100" s="191"/>
      <c r="L100" s="498"/>
      <c r="M100" s="191"/>
      <c r="N100" s="191"/>
      <c r="O100" s="191"/>
      <c r="P100" s="191"/>
      <c r="Q100" s="498"/>
      <c r="R100" s="191"/>
      <c r="S100" s="191"/>
      <c r="T100" s="465"/>
      <c r="U100" s="191"/>
      <c r="V100" s="191"/>
      <c r="W100" s="191"/>
      <c r="X100" s="191"/>
      <c r="Y100" s="191"/>
      <c r="Z100" s="47"/>
      <c r="AA100" s="403"/>
      <c r="AB100" s="403"/>
      <c r="AC100" s="403"/>
      <c r="AD100" s="403"/>
    </row>
    <row r="101" spans="1:30" s="402" customFormat="1" ht="10.5" customHeight="1">
      <c r="A101" s="400"/>
      <c r="B101" s="302"/>
      <c r="C101" s="401"/>
      <c r="J101" s="191"/>
      <c r="K101" s="191"/>
      <c r="L101" s="498"/>
      <c r="M101" s="191"/>
      <c r="N101" s="191"/>
      <c r="O101" s="191"/>
      <c r="P101" s="191"/>
      <c r="Q101" s="498"/>
      <c r="R101" s="191"/>
      <c r="S101" s="191"/>
      <c r="T101" s="465"/>
      <c r="U101" s="191"/>
      <c r="V101" s="191"/>
      <c r="W101" s="191"/>
      <c r="X101" s="191"/>
      <c r="Y101" s="191"/>
      <c r="Z101" s="47"/>
      <c r="AA101" s="403"/>
      <c r="AB101" s="403"/>
      <c r="AC101" s="403"/>
      <c r="AD101" s="403"/>
    </row>
    <row r="102" spans="1:30" s="402" customFormat="1" ht="10.5" customHeight="1">
      <c r="A102" s="400"/>
      <c r="B102" s="302"/>
      <c r="C102" s="401"/>
      <c r="J102" s="191"/>
      <c r="K102" s="191"/>
      <c r="L102" s="498"/>
      <c r="M102" s="191"/>
      <c r="N102" s="191"/>
      <c r="O102" s="191"/>
      <c r="P102" s="191"/>
      <c r="Q102" s="498"/>
      <c r="R102" s="191"/>
      <c r="S102" s="191"/>
      <c r="T102" s="465"/>
      <c r="U102" s="191"/>
      <c r="V102" s="191"/>
      <c r="W102" s="191"/>
      <c r="X102" s="191"/>
      <c r="Y102" s="191"/>
      <c r="Z102" s="47"/>
      <c r="AA102" s="403"/>
      <c r="AB102" s="403"/>
      <c r="AC102" s="403"/>
      <c r="AD102" s="403"/>
    </row>
    <row r="103" spans="1:30" s="402" customFormat="1" ht="10.5" customHeight="1">
      <c r="A103" s="400"/>
      <c r="B103" s="302"/>
      <c r="C103" s="401"/>
      <c r="J103" s="191"/>
      <c r="K103" s="191"/>
      <c r="L103" s="498"/>
      <c r="M103" s="191"/>
      <c r="N103" s="191"/>
      <c r="O103" s="191"/>
      <c r="P103" s="191"/>
      <c r="Q103" s="498"/>
      <c r="R103" s="191"/>
      <c r="S103" s="191"/>
      <c r="T103" s="465"/>
      <c r="U103" s="191"/>
      <c r="V103" s="191"/>
      <c r="W103" s="191"/>
      <c r="X103" s="191"/>
      <c r="Y103" s="191"/>
      <c r="Z103" s="47"/>
      <c r="AA103" s="403"/>
      <c r="AB103" s="403"/>
      <c r="AC103" s="403"/>
      <c r="AD103" s="403"/>
    </row>
    <row r="104" spans="1:30" s="402" customFormat="1" ht="10.5" customHeight="1">
      <c r="A104" s="400"/>
      <c r="B104" s="302"/>
      <c r="C104" s="401"/>
      <c r="J104" s="191"/>
      <c r="K104" s="191"/>
      <c r="L104" s="498"/>
      <c r="M104" s="191"/>
      <c r="N104" s="191"/>
      <c r="O104" s="191"/>
      <c r="P104" s="191"/>
      <c r="Q104" s="498"/>
      <c r="R104" s="191"/>
      <c r="S104" s="191"/>
      <c r="T104" s="465"/>
      <c r="U104" s="191"/>
      <c r="V104" s="191"/>
      <c r="W104" s="191"/>
      <c r="X104" s="191"/>
      <c r="Y104" s="191"/>
      <c r="Z104" s="47"/>
      <c r="AA104" s="403"/>
      <c r="AB104" s="403"/>
      <c r="AC104" s="403"/>
      <c r="AD104" s="403"/>
    </row>
    <row r="105" spans="1:30" s="402" customFormat="1" ht="10.5" customHeight="1">
      <c r="A105" s="400"/>
      <c r="B105" s="302"/>
      <c r="C105" s="401"/>
      <c r="J105" s="191"/>
      <c r="K105" s="191"/>
      <c r="L105" s="498"/>
      <c r="M105" s="191"/>
      <c r="N105" s="191"/>
      <c r="O105" s="191"/>
      <c r="P105" s="191"/>
      <c r="Q105" s="498"/>
      <c r="R105" s="191"/>
      <c r="S105" s="191"/>
      <c r="T105" s="465"/>
      <c r="U105" s="191"/>
      <c r="V105" s="191"/>
      <c r="W105" s="191"/>
      <c r="X105" s="191"/>
      <c r="Y105" s="191"/>
      <c r="Z105" s="47"/>
      <c r="AA105" s="403"/>
      <c r="AB105" s="403"/>
      <c r="AC105" s="403"/>
      <c r="AD105" s="403"/>
    </row>
    <row r="106" spans="1:30" s="402" customFormat="1" ht="10.5" customHeight="1">
      <c r="A106" s="400"/>
      <c r="B106" s="302"/>
      <c r="C106" s="401"/>
      <c r="J106" s="191"/>
      <c r="K106" s="191"/>
      <c r="L106" s="498"/>
      <c r="M106" s="191"/>
      <c r="N106" s="191"/>
      <c r="O106" s="191"/>
      <c r="P106" s="191"/>
      <c r="Q106" s="498"/>
      <c r="R106" s="191"/>
      <c r="S106" s="191"/>
      <c r="T106" s="465"/>
      <c r="U106" s="191"/>
      <c r="V106" s="191"/>
      <c r="W106" s="191"/>
      <c r="X106" s="191"/>
      <c r="Y106" s="191"/>
      <c r="Z106" s="47"/>
      <c r="AA106" s="403"/>
      <c r="AB106" s="403"/>
      <c r="AC106" s="403"/>
      <c r="AD106" s="403"/>
    </row>
    <row r="107" spans="1:30" s="402" customFormat="1" ht="10.5" customHeight="1">
      <c r="A107" s="400"/>
      <c r="B107" s="302"/>
      <c r="C107" s="401"/>
      <c r="J107" s="191"/>
      <c r="K107" s="191"/>
      <c r="L107" s="498"/>
      <c r="M107" s="191"/>
      <c r="N107" s="191"/>
      <c r="O107" s="191"/>
      <c r="P107" s="191"/>
      <c r="Q107" s="498"/>
      <c r="R107" s="191"/>
      <c r="S107" s="191"/>
      <c r="T107" s="465"/>
      <c r="U107" s="191"/>
      <c r="V107" s="191"/>
      <c r="W107" s="191"/>
      <c r="X107" s="191"/>
      <c r="Y107" s="191"/>
      <c r="Z107" s="47"/>
      <c r="AA107" s="403"/>
      <c r="AB107" s="403"/>
      <c r="AC107" s="403"/>
      <c r="AD107" s="403"/>
    </row>
    <row r="108" spans="1:30" s="402" customFormat="1" ht="10.5" customHeight="1">
      <c r="A108" s="400"/>
      <c r="B108" s="302"/>
      <c r="C108" s="401"/>
      <c r="J108" s="191"/>
      <c r="K108" s="191"/>
      <c r="L108" s="498"/>
      <c r="M108" s="191"/>
      <c r="N108" s="191"/>
      <c r="O108" s="191"/>
      <c r="P108" s="191"/>
      <c r="Q108" s="498"/>
      <c r="R108" s="191"/>
      <c r="S108" s="191"/>
      <c r="T108" s="465"/>
      <c r="U108" s="191"/>
      <c r="V108" s="191"/>
      <c r="W108" s="191"/>
      <c r="X108" s="191"/>
      <c r="Y108" s="191"/>
      <c r="Z108" s="47"/>
      <c r="AA108" s="403"/>
      <c r="AB108" s="403"/>
      <c r="AC108" s="403"/>
      <c r="AD108" s="403"/>
    </row>
    <row r="109" spans="1:30" s="402" customFormat="1" ht="10.5" customHeight="1">
      <c r="A109" s="400"/>
      <c r="B109" s="302"/>
      <c r="C109" s="401"/>
      <c r="J109" s="191"/>
      <c r="K109" s="191"/>
      <c r="L109" s="498"/>
      <c r="M109" s="191"/>
      <c r="N109" s="191"/>
      <c r="O109" s="191"/>
      <c r="P109" s="191"/>
      <c r="Q109" s="498"/>
      <c r="R109" s="191"/>
      <c r="S109" s="191"/>
      <c r="T109" s="465"/>
      <c r="U109" s="191"/>
      <c r="V109" s="191"/>
      <c r="W109" s="191"/>
      <c r="X109" s="191"/>
      <c r="Y109" s="191"/>
      <c r="Z109" s="47"/>
      <c r="AA109" s="403"/>
      <c r="AB109" s="403"/>
      <c r="AC109" s="403"/>
      <c r="AD109" s="403"/>
    </row>
    <row r="110" spans="1:30" s="402" customFormat="1" ht="10.5" customHeight="1">
      <c r="A110" s="400"/>
      <c r="B110" s="302"/>
      <c r="C110" s="401"/>
      <c r="J110" s="191"/>
      <c r="K110" s="191"/>
      <c r="L110" s="498"/>
      <c r="M110" s="191"/>
      <c r="N110" s="191"/>
      <c r="O110" s="191"/>
      <c r="P110" s="191"/>
      <c r="Q110" s="498"/>
      <c r="R110" s="191"/>
      <c r="S110" s="191"/>
      <c r="T110" s="465"/>
      <c r="U110" s="191"/>
      <c r="V110" s="191"/>
      <c r="W110" s="191"/>
      <c r="X110" s="191"/>
      <c r="Y110" s="191"/>
      <c r="Z110" s="47"/>
      <c r="AA110" s="403"/>
      <c r="AB110" s="403"/>
      <c r="AC110" s="403"/>
      <c r="AD110" s="403"/>
    </row>
    <row r="111" spans="1:30" s="402" customFormat="1" ht="10.5" customHeight="1">
      <c r="A111" s="400"/>
      <c r="B111" s="302"/>
      <c r="C111" s="401"/>
      <c r="J111" s="191"/>
      <c r="K111" s="191"/>
      <c r="L111" s="498"/>
      <c r="M111" s="191"/>
      <c r="N111" s="191"/>
      <c r="O111" s="191"/>
      <c r="P111" s="191"/>
      <c r="Q111" s="498"/>
      <c r="R111" s="191"/>
      <c r="S111" s="191"/>
      <c r="T111" s="465"/>
      <c r="U111" s="191"/>
      <c r="V111" s="191"/>
      <c r="W111" s="191"/>
      <c r="X111" s="191"/>
      <c r="Y111" s="191"/>
      <c r="Z111" s="47"/>
      <c r="AA111" s="403"/>
      <c r="AB111" s="403"/>
      <c r="AC111" s="403"/>
      <c r="AD111" s="403"/>
    </row>
    <row r="112" spans="1:30" s="402" customFormat="1" ht="10.5" customHeight="1">
      <c r="A112" s="400"/>
      <c r="B112" s="302"/>
      <c r="C112" s="401"/>
      <c r="J112" s="191"/>
      <c r="K112" s="191"/>
      <c r="L112" s="498"/>
      <c r="M112" s="191"/>
      <c r="N112" s="191"/>
      <c r="O112" s="191"/>
      <c r="P112" s="191"/>
      <c r="Q112" s="498"/>
      <c r="R112" s="191"/>
      <c r="S112" s="191"/>
      <c r="T112" s="465"/>
      <c r="U112" s="191"/>
      <c r="V112" s="191"/>
      <c r="W112" s="191"/>
      <c r="X112" s="191"/>
      <c r="Y112" s="191"/>
      <c r="Z112" s="47"/>
      <c r="AA112" s="403"/>
      <c r="AB112" s="403"/>
      <c r="AC112" s="403"/>
      <c r="AD112" s="403"/>
    </row>
    <row r="113" spans="1:30" s="402" customFormat="1" ht="10.5" customHeight="1">
      <c r="A113" s="400"/>
      <c r="B113" s="302"/>
      <c r="C113" s="401"/>
      <c r="J113" s="191"/>
      <c r="K113" s="191"/>
      <c r="L113" s="498"/>
      <c r="M113" s="191"/>
      <c r="N113" s="191"/>
      <c r="O113" s="191"/>
      <c r="P113" s="191"/>
      <c r="Q113" s="498"/>
      <c r="R113" s="191"/>
      <c r="S113" s="191"/>
      <c r="T113" s="465"/>
      <c r="U113" s="191"/>
      <c r="V113" s="191"/>
      <c r="W113" s="191"/>
      <c r="X113" s="191"/>
      <c r="Y113" s="191"/>
      <c r="Z113" s="47"/>
      <c r="AA113" s="403"/>
      <c r="AB113" s="403"/>
      <c r="AC113" s="403"/>
      <c r="AD113" s="403"/>
    </row>
    <row r="114" spans="1:30" s="402" customFormat="1" ht="10.5" customHeight="1">
      <c r="A114" s="400"/>
      <c r="B114" s="302"/>
      <c r="C114" s="401"/>
      <c r="J114" s="191"/>
      <c r="K114" s="191"/>
      <c r="L114" s="498"/>
      <c r="M114" s="191"/>
      <c r="N114" s="191"/>
      <c r="O114" s="191"/>
      <c r="P114" s="191"/>
      <c r="Q114" s="498"/>
      <c r="R114" s="191"/>
      <c r="S114" s="191"/>
      <c r="T114" s="465"/>
      <c r="U114" s="191"/>
      <c r="V114" s="191"/>
      <c r="W114" s="191"/>
      <c r="X114" s="191"/>
      <c r="Y114" s="191"/>
      <c r="Z114" s="47"/>
      <c r="AA114" s="403"/>
      <c r="AB114" s="403"/>
      <c r="AC114" s="403"/>
      <c r="AD114" s="403"/>
    </row>
    <row r="115" spans="1:30" s="402" customFormat="1" ht="10.5" customHeight="1">
      <c r="A115" s="400"/>
      <c r="B115" s="302"/>
      <c r="C115" s="401"/>
      <c r="J115" s="191"/>
      <c r="K115" s="191"/>
      <c r="L115" s="498"/>
      <c r="M115" s="191"/>
      <c r="N115" s="191"/>
      <c r="O115" s="191"/>
      <c r="P115" s="191"/>
      <c r="Q115" s="498"/>
      <c r="R115" s="191"/>
      <c r="S115" s="191"/>
      <c r="T115" s="465"/>
      <c r="U115" s="191"/>
      <c r="V115" s="191"/>
      <c r="W115" s="191"/>
      <c r="X115" s="191"/>
      <c r="Y115" s="191"/>
      <c r="Z115" s="47"/>
      <c r="AA115" s="403"/>
      <c r="AB115" s="403"/>
      <c r="AC115" s="403"/>
      <c r="AD115" s="403"/>
    </row>
    <row r="116" spans="1:30" s="402" customFormat="1" ht="10.5" customHeight="1">
      <c r="A116" s="400"/>
      <c r="B116" s="302"/>
      <c r="C116" s="401"/>
      <c r="J116" s="191"/>
      <c r="K116" s="191"/>
      <c r="L116" s="498"/>
      <c r="M116" s="191"/>
      <c r="N116" s="191"/>
      <c r="O116" s="191"/>
      <c r="P116" s="191"/>
      <c r="Q116" s="498"/>
      <c r="R116" s="191"/>
      <c r="S116" s="191"/>
      <c r="T116" s="465"/>
      <c r="U116" s="191"/>
      <c r="V116" s="191"/>
      <c r="W116" s="191"/>
      <c r="X116" s="191"/>
      <c r="Y116" s="191"/>
      <c r="Z116" s="47"/>
      <c r="AA116" s="403"/>
      <c r="AB116" s="403"/>
      <c r="AC116" s="403"/>
      <c r="AD116" s="403"/>
    </row>
    <row r="117" spans="1:30" s="402" customFormat="1" ht="10.5" customHeight="1">
      <c r="A117" s="400"/>
      <c r="B117" s="302"/>
      <c r="C117" s="401"/>
      <c r="J117" s="191"/>
      <c r="K117" s="191"/>
      <c r="L117" s="498"/>
      <c r="M117" s="191"/>
      <c r="N117" s="191"/>
      <c r="O117" s="191"/>
      <c r="P117" s="191"/>
      <c r="Q117" s="498"/>
      <c r="R117" s="191"/>
      <c r="S117" s="191"/>
      <c r="T117" s="465"/>
      <c r="U117" s="191"/>
      <c r="V117" s="191"/>
      <c r="W117" s="191"/>
      <c r="X117" s="191"/>
      <c r="Y117" s="191"/>
      <c r="Z117" s="47"/>
      <c r="AA117" s="403"/>
      <c r="AB117" s="403"/>
      <c r="AC117" s="403"/>
      <c r="AD117" s="403"/>
    </row>
    <row r="118" spans="1:30" s="402" customFormat="1" ht="10.5" customHeight="1">
      <c r="A118" s="400"/>
      <c r="B118" s="302"/>
      <c r="C118" s="401"/>
      <c r="J118" s="191"/>
      <c r="K118" s="191"/>
      <c r="L118" s="498"/>
      <c r="M118" s="191"/>
      <c r="N118" s="191"/>
      <c r="O118" s="191"/>
      <c r="P118" s="191"/>
      <c r="Q118" s="498"/>
      <c r="R118" s="191"/>
      <c r="S118" s="191"/>
      <c r="T118" s="465"/>
      <c r="U118" s="191"/>
      <c r="V118" s="191"/>
      <c r="W118" s="191"/>
      <c r="X118" s="191"/>
      <c r="Y118" s="191"/>
      <c r="Z118" s="47"/>
      <c r="AA118" s="403"/>
      <c r="AB118" s="403"/>
      <c r="AC118" s="403"/>
      <c r="AD118" s="403"/>
    </row>
    <row r="119" spans="1:30" s="402" customFormat="1" ht="10.5" customHeight="1">
      <c r="A119" s="400"/>
      <c r="B119" s="302"/>
      <c r="C119" s="401"/>
      <c r="J119" s="191"/>
      <c r="K119" s="191"/>
      <c r="L119" s="498"/>
      <c r="M119" s="191"/>
      <c r="N119" s="191"/>
      <c r="O119" s="191"/>
      <c r="P119" s="191"/>
      <c r="Q119" s="498"/>
      <c r="R119" s="191"/>
      <c r="S119" s="191"/>
      <c r="T119" s="465"/>
      <c r="U119" s="191"/>
      <c r="V119" s="191"/>
      <c r="W119" s="191"/>
      <c r="X119" s="191"/>
      <c r="Y119" s="191"/>
      <c r="Z119" s="47"/>
      <c r="AA119" s="403"/>
      <c r="AB119" s="403"/>
      <c r="AC119" s="403"/>
      <c r="AD119" s="403"/>
    </row>
    <row r="120" spans="1:30" s="402" customFormat="1" ht="10.5" customHeight="1">
      <c r="A120" s="400"/>
      <c r="B120" s="302"/>
      <c r="C120" s="401"/>
      <c r="J120" s="191"/>
      <c r="K120" s="191"/>
      <c r="L120" s="498"/>
      <c r="M120" s="191"/>
      <c r="N120" s="191"/>
      <c r="O120" s="191"/>
      <c r="P120" s="191"/>
      <c r="Q120" s="498"/>
      <c r="R120" s="191"/>
      <c r="S120" s="191"/>
      <c r="T120" s="465"/>
      <c r="U120" s="191"/>
      <c r="V120" s="191"/>
      <c r="W120" s="191"/>
      <c r="X120" s="191"/>
      <c r="Y120" s="191"/>
      <c r="Z120" s="47"/>
      <c r="AA120" s="403"/>
      <c r="AB120" s="403"/>
      <c r="AC120" s="403"/>
      <c r="AD120" s="403"/>
    </row>
    <row r="121" spans="1:30" s="402" customFormat="1" ht="10.5" customHeight="1">
      <c r="A121" s="400"/>
      <c r="B121" s="302"/>
      <c r="C121" s="401"/>
      <c r="J121" s="191"/>
      <c r="K121" s="191"/>
      <c r="L121" s="498"/>
      <c r="M121" s="191"/>
      <c r="N121" s="191"/>
      <c r="O121" s="191"/>
      <c r="P121" s="191"/>
      <c r="Q121" s="498"/>
      <c r="R121" s="191"/>
      <c r="S121" s="191"/>
      <c r="T121" s="465"/>
      <c r="U121" s="191"/>
      <c r="V121" s="191"/>
      <c r="W121" s="191"/>
      <c r="X121" s="191"/>
      <c r="Y121" s="191"/>
      <c r="Z121" s="47"/>
      <c r="AA121" s="403"/>
      <c r="AB121" s="403"/>
      <c r="AC121" s="403"/>
      <c r="AD121" s="403"/>
    </row>
    <row r="122" spans="1:30" s="402" customFormat="1" ht="10.5" customHeight="1">
      <c r="A122" s="400"/>
      <c r="B122" s="302"/>
      <c r="C122" s="401"/>
      <c r="J122" s="191"/>
      <c r="K122" s="191"/>
      <c r="L122" s="498"/>
      <c r="M122" s="191"/>
      <c r="N122" s="191"/>
      <c r="O122" s="191"/>
      <c r="P122" s="191"/>
      <c r="Q122" s="498"/>
      <c r="R122" s="191"/>
      <c r="S122" s="191"/>
      <c r="T122" s="465"/>
      <c r="U122" s="191"/>
      <c r="V122" s="191"/>
      <c r="W122" s="191"/>
      <c r="X122" s="191"/>
      <c r="Y122" s="191"/>
      <c r="Z122" s="47"/>
      <c r="AA122" s="403"/>
      <c r="AB122" s="403"/>
      <c r="AC122" s="403"/>
      <c r="AD122" s="403"/>
    </row>
    <row r="123" spans="1:30" s="402" customFormat="1" ht="10.5" customHeight="1">
      <c r="A123" s="400"/>
      <c r="B123" s="302"/>
      <c r="C123" s="401"/>
      <c r="J123" s="191"/>
      <c r="K123" s="191"/>
      <c r="L123" s="498"/>
      <c r="M123" s="191"/>
      <c r="N123" s="191"/>
      <c r="O123" s="191"/>
      <c r="P123" s="191"/>
      <c r="Q123" s="498"/>
      <c r="R123" s="191"/>
      <c r="S123" s="191"/>
      <c r="T123" s="465"/>
      <c r="U123" s="191"/>
      <c r="V123" s="191"/>
      <c r="W123" s="191"/>
      <c r="X123" s="191"/>
      <c r="Y123" s="191"/>
      <c r="Z123" s="47"/>
      <c r="AA123" s="403"/>
      <c r="AB123" s="403"/>
      <c r="AC123" s="403"/>
      <c r="AD123" s="403"/>
    </row>
    <row r="124" spans="1:30" s="402" customFormat="1" ht="10.5" customHeight="1">
      <c r="A124" s="400"/>
      <c r="B124" s="302"/>
      <c r="C124" s="401"/>
      <c r="J124" s="191"/>
      <c r="K124" s="191"/>
      <c r="L124" s="498"/>
      <c r="M124" s="191"/>
      <c r="N124" s="191"/>
      <c r="O124" s="191"/>
      <c r="P124" s="191"/>
      <c r="Q124" s="498"/>
      <c r="R124" s="191"/>
      <c r="S124" s="191"/>
      <c r="T124" s="465"/>
      <c r="U124" s="191"/>
      <c r="V124" s="191"/>
      <c r="W124" s="191"/>
      <c r="X124" s="191"/>
      <c r="Y124" s="191"/>
      <c r="Z124" s="47"/>
      <c r="AA124" s="403"/>
      <c r="AB124" s="403"/>
      <c r="AC124" s="403"/>
      <c r="AD124" s="403"/>
    </row>
    <row r="125" spans="1:30" s="402" customFormat="1" ht="10.5" customHeight="1">
      <c r="A125" s="400"/>
      <c r="B125" s="302"/>
      <c r="C125" s="401"/>
      <c r="J125" s="191"/>
      <c r="K125" s="191"/>
      <c r="L125" s="498"/>
      <c r="M125" s="191"/>
      <c r="N125" s="191"/>
      <c r="O125" s="191"/>
      <c r="P125" s="191"/>
      <c r="Q125" s="498"/>
      <c r="R125" s="191"/>
      <c r="S125" s="191"/>
      <c r="T125" s="465"/>
      <c r="U125" s="191"/>
      <c r="V125" s="191"/>
      <c r="W125" s="191"/>
      <c r="X125" s="191"/>
      <c r="Y125" s="191"/>
      <c r="Z125" s="47"/>
      <c r="AA125" s="403"/>
      <c r="AB125" s="403"/>
      <c r="AC125" s="403"/>
      <c r="AD125" s="403"/>
    </row>
    <row r="126" spans="1:30" s="402" customFormat="1" ht="10.5" customHeight="1">
      <c r="A126" s="400"/>
      <c r="B126" s="302"/>
      <c r="C126" s="401"/>
      <c r="J126" s="191"/>
      <c r="K126" s="191"/>
      <c r="L126" s="498"/>
      <c r="M126" s="191"/>
      <c r="N126" s="191"/>
      <c r="O126" s="191"/>
      <c r="P126" s="191"/>
      <c r="Q126" s="498"/>
      <c r="R126" s="191"/>
      <c r="S126" s="191"/>
      <c r="T126" s="465"/>
      <c r="U126" s="191"/>
      <c r="V126" s="191"/>
      <c r="W126" s="191"/>
      <c r="X126" s="191"/>
      <c r="Y126" s="191"/>
      <c r="Z126" s="47"/>
      <c r="AA126" s="403"/>
      <c r="AB126" s="403"/>
      <c r="AC126" s="403"/>
      <c r="AD126" s="403"/>
    </row>
    <row r="127" spans="1:30" s="402" customFormat="1" ht="10.5" customHeight="1">
      <c r="A127" s="400"/>
      <c r="B127" s="302"/>
      <c r="C127" s="401"/>
      <c r="J127" s="191"/>
      <c r="K127" s="191"/>
      <c r="L127" s="498"/>
      <c r="M127" s="191"/>
      <c r="N127" s="191"/>
      <c r="O127" s="191"/>
      <c r="P127" s="191"/>
      <c r="Q127" s="498"/>
      <c r="R127" s="191"/>
      <c r="S127" s="191"/>
      <c r="T127" s="465"/>
      <c r="U127" s="191"/>
      <c r="V127" s="191"/>
      <c r="W127" s="191"/>
      <c r="X127" s="191"/>
      <c r="Y127" s="191"/>
      <c r="Z127" s="47"/>
      <c r="AA127" s="403"/>
      <c r="AB127" s="403"/>
      <c r="AC127" s="403"/>
      <c r="AD127" s="403"/>
    </row>
    <row r="128" spans="1:30" s="402" customFormat="1" ht="10.5" customHeight="1">
      <c r="A128" s="400"/>
      <c r="B128" s="302"/>
      <c r="C128" s="401"/>
      <c r="J128" s="191"/>
      <c r="K128" s="191"/>
      <c r="L128" s="498"/>
      <c r="M128" s="191"/>
      <c r="N128" s="191"/>
      <c r="O128" s="191"/>
      <c r="P128" s="191"/>
      <c r="Q128" s="498"/>
      <c r="R128" s="191"/>
      <c r="S128" s="191"/>
      <c r="T128" s="465"/>
      <c r="U128" s="191"/>
      <c r="V128" s="191"/>
      <c r="W128" s="191"/>
      <c r="X128" s="191"/>
      <c r="Y128" s="191"/>
      <c r="Z128" s="47"/>
      <c r="AA128" s="403"/>
      <c r="AB128" s="403"/>
      <c r="AC128" s="403"/>
      <c r="AD128" s="403"/>
    </row>
    <row r="129" spans="1:30" s="402" customFormat="1" ht="10.5" customHeight="1">
      <c r="A129" s="400"/>
      <c r="B129" s="302"/>
      <c r="C129" s="401"/>
      <c r="J129" s="191"/>
      <c r="K129" s="191"/>
      <c r="L129" s="498"/>
      <c r="M129" s="191"/>
      <c r="N129" s="191"/>
      <c r="O129" s="191"/>
      <c r="P129" s="191"/>
      <c r="Q129" s="498"/>
      <c r="R129" s="191"/>
      <c r="S129" s="191"/>
      <c r="T129" s="465"/>
      <c r="U129" s="191"/>
      <c r="V129" s="191"/>
      <c r="W129" s="191"/>
      <c r="X129" s="191"/>
      <c r="Y129" s="191"/>
      <c r="Z129" s="47"/>
      <c r="AA129" s="403"/>
      <c r="AB129" s="403"/>
      <c r="AC129" s="403"/>
      <c r="AD129" s="403"/>
    </row>
    <row r="130" spans="1:30" s="402" customFormat="1" ht="10.5" customHeight="1">
      <c r="A130" s="400"/>
      <c r="B130" s="302"/>
      <c r="C130" s="401"/>
      <c r="J130" s="191"/>
      <c r="K130" s="191"/>
      <c r="L130" s="498"/>
      <c r="M130" s="191"/>
      <c r="N130" s="191"/>
      <c r="O130" s="191"/>
      <c r="P130" s="191"/>
      <c r="Q130" s="498"/>
      <c r="R130" s="191"/>
      <c r="S130" s="191"/>
      <c r="T130" s="465"/>
      <c r="U130" s="191"/>
      <c r="V130" s="191"/>
      <c r="W130" s="191"/>
      <c r="X130" s="191"/>
      <c r="Y130" s="191"/>
      <c r="Z130" s="47"/>
      <c r="AA130" s="403"/>
      <c r="AB130" s="403"/>
      <c r="AC130" s="403"/>
      <c r="AD130" s="403"/>
    </row>
    <row r="131" spans="1:30" s="402" customFormat="1" ht="10.5" customHeight="1">
      <c r="A131" s="400"/>
      <c r="B131" s="302"/>
      <c r="C131" s="401"/>
      <c r="J131" s="191"/>
      <c r="K131" s="191"/>
      <c r="L131" s="498"/>
      <c r="M131" s="191"/>
      <c r="N131" s="191"/>
      <c r="O131" s="191"/>
      <c r="P131" s="191"/>
      <c r="Q131" s="498"/>
      <c r="R131" s="191"/>
      <c r="S131" s="191"/>
      <c r="T131" s="465"/>
      <c r="U131" s="191"/>
      <c r="V131" s="191"/>
      <c r="W131" s="191"/>
      <c r="X131" s="191"/>
      <c r="Y131" s="191"/>
      <c r="Z131" s="47"/>
      <c r="AA131" s="403"/>
      <c r="AB131" s="403"/>
      <c r="AC131" s="403"/>
      <c r="AD131" s="403"/>
    </row>
    <row r="132" spans="1:30" s="402" customFormat="1" ht="10.5" customHeight="1">
      <c r="A132" s="400"/>
      <c r="B132" s="302"/>
      <c r="C132" s="401"/>
      <c r="J132" s="191"/>
      <c r="K132" s="191"/>
      <c r="L132" s="498"/>
      <c r="M132" s="191"/>
      <c r="N132" s="191"/>
      <c r="O132" s="191"/>
      <c r="P132" s="191"/>
      <c r="Q132" s="498"/>
      <c r="R132" s="191"/>
      <c r="S132" s="191"/>
      <c r="T132" s="465"/>
      <c r="U132" s="191"/>
      <c r="V132" s="191"/>
      <c r="W132" s="191"/>
      <c r="X132" s="191"/>
      <c r="Y132" s="191"/>
      <c r="Z132" s="47"/>
      <c r="AA132" s="403"/>
      <c r="AB132" s="403"/>
      <c r="AC132" s="403"/>
      <c r="AD132" s="403"/>
    </row>
    <row r="133" spans="1:30" s="402" customFormat="1" ht="10.5" customHeight="1">
      <c r="A133" s="400"/>
      <c r="B133" s="302"/>
      <c r="C133" s="401"/>
      <c r="J133" s="191"/>
      <c r="K133" s="191"/>
      <c r="L133" s="498"/>
      <c r="M133" s="191"/>
      <c r="N133" s="191"/>
      <c r="O133" s="191"/>
      <c r="P133" s="191"/>
      <c r="Q133" s="498"/>
      <c r="R133" s="191"/>
      <c r="S133" s="191"/>
      <c r="T133" s="465"/>
      <c r="U133" s="191"/>
      <c r="V133" s="191"/>
      <c r="W133" s="191"/>
      <c r="X133" s="191"/>
      <c r="Y133" s="191"/>
      <c r="Z133" s="47"/>
      <c r="AA133" s="403"/>
      <c r="AB133" s="403"/>
      <c r="AC133" s="403"/>
      <c r="AD133" s="403"/>
    </row>
    <row r="134" spans="1:30" s="402" customFormat="1" ht="10.5" customHeight="1">
      <c r="A134" s="400"/>
      <c r="B134" s="302"/>
      <c r="C134" s="401"/>
      <c r="J134" s="191"/>
      <c r="K134" s="191"/>
      <c r="L134" s="498"/>
      <c r="M134" s="191"/>
      <c r="N134" s="191"/>
      <c r="O134" s="191"/>
      <c r="P134" s="191"/>
      <c r="Q134" s="498"/>
      <c r="R134" s="191"/>
      <c r="S134" s="191"/>
      <c r="T134" s="465"/>
      <c r="U134" s="191"/>
      <c r="V134" s="191"/>
      <c r="W134" s="191"/>
      <c r="X134" s="191"/>
      <c r="Y134" s="191"/>
      <c r="Z134" s="47"/>
      <c r="AA134" s="403"/>
      <c r="AB134" s="403"/>
      <c r="AC134" s="403"/>
      <c r="AD134" s="403"/>
    </row>
    <row r="135" spans="1:30" s="402" customFormat="1" ht="10.5" customHeight="1">
      <c r="A135" s="400"/>
      <c r="B135" s="302"/>
      <c r="C135" s="401"/>
      <c r="J135" s="191"/>
      <c r="K135" s="191"/>
      <c r="L135" s="498"/>
      <c r="M135" s="191"/>
      <c r="N135" s="191"/>
      <c r="O135" s="191"/>
      <c r="P135" s="191"/>
      <c r="Q135" s="498"/>
      <c r="R135" s="191"/>
      <c r="S135" s="191"/>
      <c r="T135" s="465"/>
      <c r="U135" s="191"/>
      <c r="V135" s="191"/>
      <c r="W135" s="191"/>
      <c r="X135" s="191"/>
      <c r="Y135" s="191"/>
      <c r="Z135" s="47"/>
      <c r="AA135" s="403"/>
      <c r="AB135" s="403"/>
      <c r="AC135" s="403"/>
      <c r="AD135" s="403"/>
    </row>
    <row r="136" spans="1:30" s="402" customFormat="1" ht="10.5" customHeight="1">
      <c r="A136" s="400"/>
      <c r="B136" s="302"/>
      <c r="C136" s="401"/>
      <c r="J136" s="191"/>
      <c r="K136" s="191"/>
      <c r="L136" s="498"/>
      <c r="M136" s="191"/>
      <c r="N136" s="191"/>
      <c r="O136" s="191"/>
      <c r="P136" s="191"/>
      <c r="Q136" s="498"/>
      <c r="R136" s="191"/>
      <c r="S136" s="191"/>
      <c r="T136" s="465"/>
      <c r="U136" s="191"/>
      <c r="V136" s="191"/>
      <c r="W136" s="191"/>
      <c r="X136" s="191"/>
      <c r="Y136" s="191"/>
      <c r="Z136" s="47"/>
      <c r="AA136" s="403"/>
      <c r="AB136" s="403"/>
      <c r="AC136" s="403"/>
      <c r="AD136" s="403"/>
    </row>
    <row r="137" spans="1:30" s="402" customFormat="1" ht="10.5" customHeight="1">
      <c r="A137" s="400"/>
      <c r="B137" s="302"/>
      <c r="C137" s="401"/>
      <c r="J137" s="191"/>
      <c r="K137" s="191"/>
      <c r="L137" s="498"/>
      <c r="M137" s="191"/>
      <c r="N137" s="191"/>
      <c r="O137" s="191"/>
      <c r="P137" s="191"/>
      <c r="Q137" s="498"/>
      <c r="R137" s="191"/>
      <c r="S137" s="191"/>
      <c r="T137" s="465"/>
      <c r="U137" s="191"/>
      <c r="V137" s="191"/>
      <c r="W137" s="191"/>
      <c r="X137" s="191"/>
      <c r="Y137" s="191"/>
      <c r="Z137" s="47"/>
      <c r="AA137" s="403"/>
      <c r="AB137" s="403"/>
      <c r="AC137" s="403"/>
      <c r="AD137" s="403"/>
    </row>
    <row r="138" spans="1:30" s="402" customFormat="1" ht="10.5" customHeight="1">
      <c r="A138" s="400"/>
      <c r="B138" s="302"/>
      <c r="C138" s="401"/>
      <c r="J138" s="191"/>
      <c r="K138" s="191"/>
      <c r="L138" s="498"/>
      <c r="M138" s="191"/>
      <c r="N138" s="191"/>
      <c r="O138" s="191"/>
      <c r="P138" s="191"/>
      <c r="Q138" s="498"/>
      <c r="R138" s="191"/>
      <c r="S138" s="191"/>
      <c r="T138" s="465"/>
      <c r="U138" s="191"/>
      <c r="V138" s="191"/>
      <c r="W138" s="191"/>
      <c r="X138" s="191"/>
      <c r="Y138" s="191"/>
      <c r="Z138" s="47"/>
      <c r="AA138" s="403"/>
      <c r="AB138" s="403"/>
      <c r="AC138" s="403"/>
      <c r="AD138" s="403"/>
    </row>
    <row r="139" spans="1:30" s="402" customFormat="1" ht="10.5" customHeight="1">
      <c r="A139" s="400"/>
      <c r="B139" s="302"/>
      <c r="C139" s="401"/>
      <c r="J139" s="191"/>
      <c r="K139" s="191"/>
      <c r="L139" s="498"/>
      <c r="M139" s="191"/>
      <c r="N139" s="191"/>
      <c r="O139" s="191"/>
      <c r="P139" s="191"/>
      <c r="Q139" s="498"/>
      <c r="R139" s="191"/>
      <c r="S139" s="191"/>
      <c r="T139" s="465"/>
      <c r="U139" s="191"/>
      <c r="V139" s="191"/>
      <c r="W139" s="191"/>
      <c r="X139" s="191"/>
      <c r="Y139" s="191"/>
      <c r="Z139" s="47"/>
      <c r="AA139" s="403"/>
      <c r="AB139" s="403"/>
      <c r="AC139" s="403"/>
      <c r="AD139" s="403"/>
    </row>
    <row r="140" spans="1:30" s="402" customFormat="1" ht="10.5" customHeight="1">
      <c r="A140" s="400"/>
      <c r="B140" s="302"/>
      <c r="C140" s="401"/>
      <c r="J140" s="191"/>
      <c r="K140" s="191"/>
      <c r="L140" s="498"/>
      <c r="M140" s="191"/>
      <c r="N140" s="191"/>
      <c r="O140" s="191"/>
      <c r="P140" s="191"/>
      <c r="Q140" s="498"/>
      <c r="R140" s="191"/>
      <c r="S140" s="191"/>
      <c r="T140" s="465"/>
      <c r="U140" s="191"/>
      <c r="V140" s="191"/>
      <c r="W140" s="191"/>
      <c r="X140" s="191"/>
      <c r="Y140" s="191"/>
      <c r="Z140" s="47"/>
      <c r="AA140" s="403"/>
      <c r="AB140" s="403"/>
      <c r="AC140" s="403"/>
      <c r="AD140" s="403"/>
    </row>
    <row r="141" spans="1:30" s="402" customFormat="1" ht="10.5" customHeight="1">
      <c r="A141" s="400"/>
      <c r="B141" s="302"/>
      <c r="C141" s="401"/>
      <c r="J141" s="191"/>
      <c r="K141" s="191"/>
      <c r="L141" s="498"/>
      <c r="M141" s="191"/>
      <c r="N141" s="191"/>
      <c r="O141" s="191"/>
      <c r="P141" s="191"/>
      <c r="Q141" s="498"/>
      <c r="R141" s="191"/>
      <c r="S141" s="191"/>
      <c r="T141" s="465"/>
      <c r="U141" s="191"/>
      <c r="V141" s="191"/>
      <c r="W141" s="191"/>
      <c r="X141" s="191"/>
      <c r="Y141" s="191"/>
      <c r="Z141" s="47"/>
      <c r="AA141" s="403"/>
      <c r="AB141" s="403"/>
      <c r="AC141" s="403"/>
      <c r="AD141" s="403"/>
    </row>
    <row r="142" spans="1:30" s="402" customFormat="1" ht="10.5" customHeight="1">
      <c r="A142" s="400"/>
      <c r="B142" s="302"/>
      <c r="C142" s="401"/>
      <c r="J142" s="191"/>
      <c r="K142" s="191"/>
      <c r="L142" s="498"/>
      <c r="M142" s="191"/>
      <c r="N142" s="191"/>
      <c r="O142" s="191"/>
      <c r="P142" s="191"/>
      <c r="Q142" s="498"/>
      <c r="R142" s="191"/>
      <c r="S142" s="191"/>
      <c r="T142" s="465"/>
      <c r="U142" s="191"/>
      <c r="V142" s="191"/>
      <c r="W142" s="191"/>
      <c r="X142" s="191"/>
      <c r="Y142" s="191"/>
      <c r="Z142" s="47"/>
      <c r="AA142" s="403"/>
      <c r="AB142" s="403"/>
      <c r="AC142" s="403"/>
      <c r="AD142" s="403"/>
    </row>
    <row r="143" spans="1:30" s="402" customFormat="1" ht="10.5" customHeight="1">
      <c r="A143" s="400"/>
      <c r="B143" s="302"/>
      <c r="C143" s="401"/>
      <c r="J143" s="191"/>
      <c r="K143" s="191"/>
      <c r="L143" s="498"/>
      <c r="M143" s="191"/>
      <c r="N143" s="191"/>
      <c r="O143" s="191"/>
      <c r="P143" s="191"/>
      <c r="Q143" s="498"/>
      <c r="R143" s="191"/>
      <c r="S143" s="191"/>
      <c r="T143" s="465"/>
      <c r="U143" s="191"/>
      <c r="V143" s="191"/>
      <c r="W143" s="191"/>
      <c r="X143" s="191"/>
      <c r="Y143" s="191"/>
      <c r="Z143" s="47"/>
      <c r="AA143" s="403"/>
      <c r="AB143" s="403"/>
      <c r="AC143" s="403"/>
      <c r="AD143" s="403"/>
    </row>
    <row r="144" spans="1:30" s="402" customFormat="1" ht="10.5" customHeight="1">
      <c r="A144" s="400"/>
      <c r="B144" s="302"/>
      <c r="C144" s="401"/>
      <c r="J144" s="191"/>
      <c r="K144" s="191"/>
      <c r="L144" s="498"/>
      <c r="M144" s="191"/>
      <c r="N144" s="191"/>
      <c r="O144" s="191"/>
      <c r="P144" s="191"/>
      <c r="Q144" s="498"/>
      <c r="R144" s="191"/>
      <c r="S144" s="191"/>
      <c r="T144" s="465"/>
      <c r="U144" s="191"/>
      <c r="V144" s="191"/>
      <c r="W144" s="191"/>
      <c r="X144" s="191"/>
      <c r="Y144" s="191"/>
      <c r="Z144" s="47"/>
      <c r="AA144" s="403"/>
      <c r="AB144" s="403"/>
      <c r="AC144" s="403"/>
      <c r="AD144" s="403"/>
    </row>
    <row r="145" spans="1:30" s="402" customFormat="1" ht="10.5" customHeight="1">
      <c r="A145" s="400"/>
      <c r="B145" s="302"/>
      <c r="C145" s="401"/>
      <c r="J145" s="191"/>
      <c r="K145" s="191"/>
      <c r="L145" s="498"/>
      <c r="M145" s="191"/>
      <c r="N145" s="191"/>
      <c r="O145" s="191"/>
      <c r="P145" s="191"/>
      <c r="Q145" s="498"/>
      <c r="R145" s="191"/>
      <c r="S145" s="191"/>
      <c r="T145" s="465"/>
      <c r="U145" s="191"/>
      <c r="V145" s="191"/>
      <c r="W145" s="191"/>
      <c r="X145" s="191"/>
      <c r="Y145" s="191"/>
      <c r="Z145" s="47"/>
      <c r="AA145" s="403"/>
      <c r="AB145" s="403"/>
      <c r="AC145" s="403"/>
      <c r="AD145" s="403"/>
    </row>
    <row r="146" spans="1:30" s="402" customFormat="1" ht="10.5" customHeight="1">
      <c r="A146" s="400"/>
      <c r="B146" s="302"/>
      <c r="C146" s="401"/>
      <c r="J146" s="191"/>
      <c r="K146" s="191"/>
      <c r="L146" s="498"/>
      <c r="M146" s="191"/>
      <c r="N146" s="191"/>
      <c r="O146" s="191"/>
      <c r="P146" s="191"/>
      <c r="Q146" s="498"/>
      <c r="R146" s="191"/>
      <c r="S146" s="191"/>
      <c r="T146" s="465"/>
      <c r="U146" s="191"/>
      <c r="V146" s="191"/>
      <c r="W146" s="191"/>
      <c r="X146" s="191"/>
      <c r="Y146" s="191"/>
      <c r="Z146" s="47"/>
      <c r="AA146" s="403"/>
      <c r="AB146" s="403"/>
      <c r="AC146" s="403"/>
      <c r="AD146" s="403"/>
    </row>
    <row r="147" spans="1:30" s="402" customFormat="1" ht="10.5" customHeight="1">
      <c r="A147" s="400"/>
      <c r="B147" s="302"/>
      <c r="C147" s="401"/>
      <c r="J147" s="191"/>
      <c r="K147" s="191"/>
      <c r="L147" s="498"/>
      <c r="M147" s="191"/>
      <c r="N147" s="191"/>
      <c r="O147" s="191"/>
      <c r="P147" s="191"/>
      <c r="Q147" s="498"/>
      <c r="R147" s="191"/>
      <c r="S147" s="191"/>
      <c r="T147" s="465"/>
      <c r="U147" s="191"/>
      <c r="V147" s="191"/>
      <c r="W147" s="191"/>
      <c r="X147" s="191"/>
      <c r="Y147" s="191"/>
      <c r="Z147" s="47"/>
      <c r="AA147" s="403"/>
      <c r="AB147" s="403"/>
      <c r="AC147" s="403"/>
      <c r="AD147" s="403"/>
    </row>
    <row r="148" spans="1:30" s="402" customFormat="1" ht="10.5" customHeight="1">
      <c r="A148" s="400"/>
      <c r="B148" s="302"/>
      <c r="C148" s="401"/>
      <c r="J148" s="191"/>
      <c r="K148" s="191"/>
      <c r="L148" s="498"/>
      <c r="M148" s="191"/>
      <c r="N148" s="191"/>
      <c r="O148" s="191"/>
      <c r="P148" s="191"/>
      <c r="Q148" s="498"/>
      <c r="R148" s="191"/>
      <c r="S148" s="191"/>
      <c r="T148" s="465"/>
      <c r="U148" s="191"/>
      <c r="V148" s="191"/>
      <c r="W148" s="191"/>
      <c r="X148" s="191"/>
      <c r="Y148" s="191"/>
      <c r="Z148" s="47"/>
      <c r="AA148" s="403"/>
      <c r="AB148" s="403"/>
      <c r="AC148" s="403"/>
      <c r="AD148" s="403"/>
    </row>
    <row r="149" spans="1:30" s="402" customFormat="1" ht="10.5" customHeight="1">
      <c r="A149" s="400"/>
      <c r="B149" s="302"/>
      <c r="C149" s="401"/>
      <c r="J149" s="191"/>
      <c r="K149" s="191"/>
      <c r="L149" s="498"/>
      <c r="M149" s="191"/>
      <c r="N149" s="191"/>
      <c r="O149" s="191"/>
      <c r="P149" s="191"/>
      <c r="Q149" s="498"/>
      <c r="R149" s="191"/>
      <c r="S149" s="191"/>
      <c r="T149" s="465"/>
      <c r="U149" s="191"/>
      <c r="V149" s="191"/>
      <c r="W149" s="191"/>
      <c r="X149" s="191"/>
      <c r="Y149" s="191"/>
      <c r="Z149" s="47"/>
      <c r="AA149" s="403"/>
      <c r="AB149" s="403"/>
      <c r="AC149" s="403"/>
      <c r="AD149" s="403"/>
    </row>
    <row r="150" spans="1:30" s="402" customFormat="1" ht="10.5" customHeight="1">
      <c r="A150" s="400"/>
      <c r="B150" s="302"/>
      <c r="C150" s="401"/>
      <c r="J150" s="191"/>
      <c r="K150" s="191"/>
      <c r="L150" s="498"/>
      <c r="M150" s="191"/>
      <c r="N150" s="191"/>
      <c r="O150" s="191"/>
      <c r="P150" s="191"/>
      <c r="Q150" s="498"/>
      <c r="R150" s="191"/>
      <c r="S150" s="191"/>
      <c r="T150" s="465"/>
      <c r="U150" s="191"/>
      <c r="V150" s="191"/>
      <c r="W150" s="191"/>
      <c r="X150" s="191"/>
      <c r="Y150" s="191"/>
      <c r="Z150" s="47"/>
      <c r="AA150" s="403"/>
      <c r="AB150" s="403"/>
      <c r="AC150" s="403"/>
      <c r="AD150" s="403"/>
    </row>
    <row r="151" spans="1:30" s="402" customFormat="1" ht="10.5" customHeight="1">
      <c r="A151" s="400"/>
      <c r="B151" s="302"/>
      <c r="C151" s="401"/>
      <c r="J151" s="191"/>
      <c r="K151" s="191"/>
      <c r="L151" s="498"/>
      <c r="M151" s="191"/>
      <c r="N151" s="191"/>
      <c r="O151" s="191"/>
      <c r="P151" s="191"/>
      <c r="Q151" s="498"/>
      <c r="R151" s="191"/>
      <c r="S151" s="191"/>
      <c r="T151" s="465"/>
      <c r="U151" s="191"/>
      <c r="V151" s="191"/>
      <c r="W151" s="191"/>
      <c r="X151" s="191"/>
      <c r="Y151" s="191"/>
      <c r="Z151" s="47"/>
      <c r="AA151" s="403"/>
      <c r="AB151" s="403"/>
      <c r="AC151" s="403"/>
      <c r="AD151" s="403"/>
    </row>
    <row r="152" spans="1:30" s="402" customFormat="1" ht="10.5" customHeight="1">
      <c r="A152" s="400"/>
      <c r="B152" s="302"/>
      <c r="C152" s="401"/>
      <c r="J152" s="191"/>
      <c r="K152" s="191"/>
      <c r="L152" s="498"/>
      <c r="M152" s="191"/>
      <c r="N152" s="191"/>
      <c r="O152" s="191"/>
      <c r="P152" s="191"/>
      <c r="Q152" s="498"/>
      <c r="R152" s="191"/>
      <c r="S152" s="191"/>
      <c r="T152" s="465"/>
      <c r="U152" s="191"/>
      <c r="V152" s="191"/>
      <c r="W152" s="191"/>
      <c r="X152" s="191"/>
      <c r="Y152" s="191"/>
      <c r="Z152" s="47"/>
      <c r="AA152" s="403"/>
      <c r="AB152" s="403"/>
      <c r="AC152" s="403"/>
      <c r="AD152" s="403"/>
    </row>
    <row r="153" spans="1:30" s="402" customFormat="1" ht="10.5" customHeight="1">
      <c r="A153" s="400"/>
      <c r="B153" s="302"/>
      <c r="C153" s="401"/>
      <c r="J153" s="191"/>
      <c r="K153" s="191"/>
      <c r="L153" s="498"/>
      <c r="M153" s="191"/>
      <c r="N153" s="191"/>
      <c r="O153" s="191"/>
      <c r="P153" s="191"/>
      <c r="Q153" s="498"/>
      <c r="R153" s="191"/>
      <c r="S153" s="191"/>
      <c r="T153" s="465"/>
      <c r="U153" s="191"/>
      <c r="V153" s="191"/>
      <c r="W153" s="191"/>
      <c r="X153" s="191"/>
      <c r="Y153" s="191"/>
      <c r="Z153" s="47"/>
      <c r="AA153" s="403"/>
      <c r="AB153" s="403"/>
      <c r="AC153" s="403"/>
      <c r="AD153" s="403"/>
    </row>
    <row r="154" spans="1:30" s="402" customFormat="1" ht="10.5" customHeight="1">
      <c r="A154" s="400"/>
      <c r="B154" s="302"/>
      <c r="C154" s="401"/>
      <c r="J154" s="191"/>
      <c r="K154" s="191"/>
      <c r="L154" s="498"/>
      <c r="M154" s="191"/>
      <c r="N154" s="191"/>
      <c r="O154" s="191"/>
      <c r="P154" s="191"/>
      <c r="Q154" s="498"/>
      <c r="R154" s="191"/>
      <c r="S154" s="191"/>
      <c r="T154" s="465"/>
      <c r="U154" s="191"/>
      <c r="V154" s="191"/>
      <c r="W154" s="191"/>
      <c r="X154" s="191"/>
      <c r="Y154" s="191"/>
      <c r="Z154" s="47"/>
      <c r="AA154" s="403"/>
      <c r="AB154" s="403"/>
      <c r="AC154" s="403"/>
      <c r="AD154" s="403"/>
    </row>
    <row r="155" spans="1:30" s="402" customFormat="1" ht="10.5" customHeight="1">
      <c r="A155" s="400"/>
      <c r="B155" s="302"/>
      <c r="C155" s="401"/>
      <c r="J155" s="191"/>
      <c r="K155" s="191"/>
      <c r="L155" s="498"/>
      <c r="M155" s="191"/>
      <c r="N155" s="191"/>
      <c r="O155" s="191"/>
      <c r="P155" s="191"/>
      <c r="Q155" s="498"/>
      <c r="R155" s="191"/>
      <c r="S155" s="191"/>
      <c r="T155" s="465"/>
      <c r="U155" s="191"/>
      <c r="V155" s="191"/>
      <c r="W155" s="191"/>
      <c r="X155" s="191"/>
      <c r="Y155" s="191"/>
      <c r="Z155" s="47"/>
      <c r="AA155" s="403"/>
      <c r="AB155" s="403"/>
      <c r="AC155" s="403"/>
      <c r="AD155" s="403"/>
    </row>
    <row r="156" spans="1:30" s="402" customFormat="1" ht="10.5" customHeight="1">
      <c r="A156" s="400"/>
      <c r="B156" s="302"/>
      <c r="C156" s="401"/>
      <c r="J156" s="191"/>
      <c r="K156" s="191"/>
      <c r="L156" s="498"/>
      <c r="M156" s="191"/>
      <c r="N156" s="191"/>
      <c r="O156" s="191"/>
      <c r="P156" s="191"/>
      <c r="Q156" s="498"/>
      <c r="R156" s="191"/>
      <c r="S156" s="191"/>
      <c r="T156" s="465"/>
      <c r="U156" s="191"/>
      <c r="V156" s="191"/>
      <c r="W156" s="191"/>
      <c r="X156" s="191"/>
      <c r="Y156" s="191"/>
      <c r="Z156" s="47"/>
      <c r="AA156" s="403"/>
      <c r="AB156" s="403"/>
      <c r="AC156" s="403"/>
      <c r="AD156" s="403"/>
    </row>
    <row r="157" spans="1:30" s="402" customFormat="1" ht="10.5" customHeight="1">
      <c r="A157" s="400"/>
      <c r="B157" s="302"/>
      <c r="C157" s="401"/>
      <c r="J157" s="191"/>
      <c r="K157" s="191"/>
      <c r="L157" s="498"/>
      <c r="M157" s="191"/>
      <c r="N157" s="191"/>
      <c r="O157" s="191"/>
      <c r="P157" s="191"/>
      <c r="Q157" s="498"/>
      <c r="R157" s="191"/>
      <c r="S157" s="191"/>
      <c r="T157" s="465"/>
      <c r="U157" s="191"/>
      <c r="V157" s="191"/>
      <c r="W157" s="191"/>
      <c r="X157" s="191"/>
      <c r="Y157" s="191"/>
      <c r="Z157" s="47"/>
      <c r="AA157" s="403"/>
      <c r="AB157" s="403"/>
      <c r="AC157" s="403"/>
      <c r="AD157" s="403"/>
    </row>
    <row r="158" spans="1:30" s="402" customFormat="1" ht="10.5" customHeight="1">
      <c r="A158" s="400"/>
      <c r="B158" s="302"/>
      <c r="C158" s="401"/>
      <c r="J158" s="191"/>
      <c r="K158" s="191"/>
      <c r="L158" s="498"/>
      <c r="M158" s="191"/>
      <c r="N158" s="191"/>
      <c r="O158" s="191"/>
      <c r="P158" s="191"/>
      <c r="Q158" s="498"/>
      <c r="R158" s="191"/>
      <c r="S158" s="191"/>
      <c r="T158" s="465"/>
      <c r="U158" s="191"/>
      <c r="V158" s="191"/>
      <c r="W158" s="191"/>
      <c r="X158" s="191"/>
      <c r="Y158" s="191"/>
      <c r="Z158" s="47"/>
      <c r="AA158" s="403"/>
      <c r="AB158" s="403"/>
      <c r="AC158" s="403"/>
      <c r="AD158" s="403"/>
    </row>
    <row r="159" spans="1:30" s="402" customFormat="1" ht="10.5" customHeight="1">
      <c r="A159" s="400"/>
      <c r="B159" s="302"/>
      <c r="C159" s="401"/>
      <c r="J159" s="191"/>
      <c r="K159" s="191"/>
      <c r="L159" s="498"/>
      <c r="M159" s="191"/>
      <c r="N159" s="191"/>
      <c r="O159" s="191"/>
      <c r="P159" s="191"/>
      <c r="Q159" s="498"/>
      <c r="R159" s="191"/>
      <c r="S159" s="191"/>
      <c r="T159" s="465"/>
      <c r="U159" s="191"/>
      <c r="V159" s="191"/>
      <c r="W159" s="191"/>
      <c r="X159" s="191"/>
      <c r="Y159" s="191"/>
      <c r="Z159" s="47"/>
      <c r="AA159" s="403"/>
      <c r="AB159" s="403"/>
      <c r="AC159" s="403"/>
      <c r="AD159" s="403"/>
    </row>
    <row r="160" spans="1:30" s="402" customFormat="1" ht="10.5" customHeight="1">
      <c r="A160" s="400"/>
      <c r="B160" s="302"/>
      <c r="C160" s="401"/>
      <c r="J160" s="191"/>
      <c r="K160" s="191"/>
      <c r="L160" s="498"/>
      <c r="M160" s="191"/>
      <c r="N160" s="191"/>
      <c r="O160" s="191"/>
      <c r="P160" s="191"/>
      <c r="Q160" s="498"/>
      <c r="R160" s="191"/>
      <c r="S160" s="191"/>
      <c r="T160" s="465"/>
      <c r="U160" s="191"/>
      <c r="V160" s="191"/>
      <c r="W160" s="191"/>
      <c r="X160" s="191"/>
      <c r="Y160" s="191"/>
      <c r="Z160" s="47"/>
      <c r="AA160" s="403"/>
      <c r="AB160" s="403"/>
      <c r="AC160" s="403"/>
      <c r="AD160" s="403"/>
    </row>
    <row r="161" spans="1:30" s="402" customFormat="1" ht="10.5" customHeight="1">
      <c r="A161" s="400"/>
      <c r="B161" s="302"/>
      <c r="C161" s="401"/>
      <c r="J161" s="191"/>
      <c r="K161" s="191"/>
      <c r="L161" s="498"/>
      <c r="M161" s="191"/>
      <c r="N161" s="191"/>
      <c r="O161" s="191"/>
      <c r="P161" s="191"/>
      <c r="Q161" s="498"/>
      <c r="R161" s="191"/>
      <c r="S161" s="191"/>
      <c r="T161" s="465"/>
      <c r="U161" s="191"/>
      <c r="V161" s="191"/>
      <c r="W161" s="191"/>
      <c r="X161" s="191"/>
      <c r="Y161" s="191"/>
      <c r="Z161" s="47"/>
      <c r="AA161" s="403"/>
      <c r="AB161" s="403"/>
      <c r="AC161" s="403"/>
      <c r="AD161" s="403"/>
    </row>
    <row r="162" spans="1:30" s="402" customFormat="1" ht="10.5" customHeight="1">
      <c r="A162" s="400"/>
      <c r="B162" s="302"/>
      <c r="C162" s="401"/>
      <c r="J162" s="191"/>
      <c r="K162" s="191"/>
      <c r="L162" s="498"/>
      <c r="M162" s="191"/>
      <c r="N162" s="191"/>
      <c r="O162" s="191"/>
      <c r="P162" s="191"/>
      <c r="Q162" s="498"/>
      <c r="R162" s="191"/>
      <c r="S162" s="191"/>
      <c r="T162" s="465"/>
      <c r="U162" s="191"/>
      <c r="V162" s="191"/>
      <c r="W162" s="191"/>
      <c r="X162" s="191"/>
      <c r="Y162" s="191"/>
      <c r="Z162" s="47"/>
      <c r="AA162" s="403"/>
      <c r="AB162" s="403"/>
      <c r="AC162" s="403"/>
      <c r="AD162" s="403"/>
    </row>
    <row r="163" spans="1:30" s="402" customFormat="1" ht="10.5" customHeight="1">
      <c r="A163" s="400"/>
      <c r="B163" s="302"/>
      <c r="C163" s="401"/>
      <c r="J163" s="191"/>
      <c r="K163" s="191"/>
      <c r="L163" s="498"/>
      <c r="M163" s="191"/>
      <c r="N163" s="191"/>
      <c r="O163" s="191"/>
      <c r="P163" s="191"/>
      <c r="Q163" s="498"/>
      <c r="R163" s="191"/>
      <c r="S163" s="191"/>
      <c r="T163" s="465"/>
      <c r="U163" s="191"/>
      <c r="V163" s="191"/>
      <c r="W163" s="191"/>
      <c r="X163" s="191"/>
      <c r="Y163" s="191"/>
      <c r="Z163" s="47"/>
      <c r="AA163" s="403"/>
      <c r="AB163" s="403"/>
      <c r="AC163" s="403"/>
      <c r="AD163" s="403"/>
    </row>
    <row r="164" spans="1:30" s="402" customFormat="1" ht="10.5" customHeight="1">
      <c r="A164" s="400"/>
      <c r="B164" s="302"/>
      <c r="C164" s="401"/>
      <c r="J164" s="191"/>
      <c r="K164" s="191"/>
      <c r="L164" s="498"/>
      <c r="M164" s="191"/>
      <c r="N164" s="191"/>
      <c r="O164" s="191"/>
      <c r="P164" s="191"/>
      <c r="Q164" s="498"/>
      <c r="R164" s="191"/>
      <c r="S164" s="191"/>
      <c r="T164" s="465"/>
      <c r="U164" s="191"/>
      <c r="V164" s="191"/>
      <c r="W164" s="191"/>
      <c r="X164" s="191"/>
      <c r="Y164" s="191"/>
      <c r="Z164" s="47"/>
      <c r="AA164" s="403"/>
      <c r="AB164" s="403"/>
      <c r="AC164" s="403"/>
      <c r="AD164" s="403"/>
    </row>
    <row r="165" spans="1:30" s="402" customFormat="1" ht="10.5" customHeight="1">
      <c r="A165" s="400"/>
      <c r="B165" s="302"/>
      <c r="C165" s="401"/>
      <c r="J165" s="191"/>
      <c r="K165" s="191"/>
      <c r="L165" s="498"/>
      <c r="M165" s="191"/>
      <c r="N165" s="191"/>
      <c r="O165" s="191"/>
      <c r="P165" s="191"/>
      <c r="Q165" s="498"/>
      <c r="R165" s="191"/>
      <c r="S165" s="191"/>
      <c r="T165" s="465"/>
      <c r="U165" s="191"/>
      <c r="V165" s="191"/>
      <c r="W165" s="191"/>
      <c r="X165" s="191"/>
      <c r="Y165" s="191"/>
      <c r="Z165" s="47"/>
      <c r="AA165" s="403"/>
      <c r="AB165" s="403"/>
      <c r="AC165" s="403"/>
      <c r="AD165" s="403"/>
    </row>
    <row r="166" spans="1:30" s="402" customFormat="1" ht="10.5" customHeight="1">
      <c r="A166" s="400"/>
      <c r="B166" s="302"/>
      <c r="C166" s="401"/>
      <c r="J166" s="191"/>
      <c r="K166" s="191"/>
      <c r="L166" s="498"/>
      <c r="M166" s="191"/>
      <c r="N166" s="191"/>
      <c r="O166" s="191"/>
      <c r="P166" s="191"/>
      <c r="Q166" s="498"/>
      <c r="R166" s="191"/>
      <c r="S166" s="191"/>
      <c r="T166" s="465"/>
      <c r="U166" s="191"/>
      <c r="V166" s="191"/>
      <c r="W166" s="191"/>
      <c r="X166" s="191"/>
      <c r="Y166" s="191"/>
      <c r="Z166" s="47"/>
      <c r="AA166" s="403"/>
      <c r="AB166" s="403"/>
      <c r="AC166" s="403"/>
      <c r="AD166" s="403"/>
    </row>
    <row r="167" spans="1:30" s="402" customFormat="1" ht="10.5" customHeight="1">
      <c r="A167" s="400"/>
      <c r="B167" s="302"/>
      <c r="C167" s="401"/>
      <c r="J167" s="191"/>
      <c r="K167" s="191"/>
      <c r="L167" s="498"/>
      <c r="M167" s="191"/>
      <c r="N167" s="191"/>
      <c r="O167" s="191"/>
      <c r="P167" s="191"/>
      <c r="Q167" s="498"/>
      <c r="R167" s="191"/>
      <c r="S167" s="191"/>
      <c r="T167" s="465"/>
      <c r="U167" s="191"/>
      <c r="V167" s="191"/>
      <c r="W167" s="191"/>
      <c r="X167" s="191"/>
      <c r="Y167" s="191"/>
      <c r="Z167" s="47"/>
      <c r="AA167" s="403"/>
      <c r="AB167" s="403"/>
      <c r="AC167" s="403"/>
      <c r="AD167" s="403"/>
    </row>
    <row r="168" spans="1:30" s="402" customFormat="1" ht="10.5" customHeight="1">
      <c r="A168" s="400"/>
      <c r="B168" s="302"/>
      <c r="C168" s="401"/>
      <c r="J168" s="191"/>
      <c r="K168" s="191"/>
      <c r="L168" s="498"/>
      <c r="M168" s="191"/>
      <c r="N168" s="191"/>
      <c r="O168" s="191"/>
      <c r="P168" s="191"/>
      <c r="Q168" s="498"/>
      <c r="R168" s="191"/>
      <c r="S168" s="191"/>
      <c r="T168" s="465"/>
      <c r="U168" s="191"/>
      <c r="V168" s="191"/>
      <c r="W168" s="191"/>
      <c r="X168" s="191"/>
      <c r="Y168" s="191"/>
      <c r="Z168" s="47"/>
      <c r="AA168" s="403"/>
      <c r="AB168" s="403"/>
      <c r="AC168" s="403"/>
      <c r="AD168" s="403"/>
    </row>
    <row r="169" spans="1:30" s="402" customFormat="1" ht="10.5" customHeight="1">
      <c r="A169" s="400"/>
      <c r="B169" s="302"/>
      <c r="C169" s="401"/>
      <c r="J169" s="191"/>
      <c r="K169" s="191"/>
      <c r="L169" s="498"/>
      <c r="M169" s="191"/>
      <c r="N169" s="191"/>
      <c r="O169" s="191"/>
      <c r="P169" s="191"/>
      <c r="Q169" s="498"/>
      <c r="R169" s="191"/>
      <c r="S169" s="191"/>
      <c r="T169" s="465"/>
      <c r="U169" s="191"/>
      <c r="V169" s="191"/>
      <c r="W169" s="191"/>
      <c r="X169" s="191"/>
      <c r="Y169" s="191"/>
      <c r="Z169" s="47"/>
      <c r="AA169" s="403"/>
      <c r="AB169" s="403"/>
      <c r="AC169" s="403"/>
      <c r="AD169" s="403"/>
    </row>
    <row r="170" spans="1:30" s="402" customFormat="1" ht="10.5" customHeight="1">
      <c r="A170" s="400"/>
      <c r="B170" s="302"/>
      <c r="C170" s="401"/>
      <c r="J170" s="191"/>
      <c r="K170" s="191"/>
      <c r="L170" s="498"/>
      <c r="M170" s="191"/>
      <c r="N170" s="191"/>
      <c r="O170" s="191"/>
      <c r="P170" s="191"/>
      <c r="Q170" s="498"/>
      <c r="R170" s="191"/>
      <c r="S170" s="191"/>
      <c r="T170" s="465"/>
      <c r="U170" s="191"/>
      <c r="V170" s="191"/>
      <c r="W170" s="191"/>
      <c r="X170" s="191"/>
      <c r="Y170" s="191"/>
      <c r="Z170" s="47"/>
      <c r="AA170" s="403"/>
      <c r="AB170" s="403"/>
      <c r="AC170" s="403"/>
      <c r="AD170" s="403"/>
    </row>
    <row r="171" spans="1:30" s="402" customFormat="1" ht="10.5" customHeight="1">
      <c r="A171" s="400"/>
      <c r="B171" s="302"/>
      <c r="C171" s="401"/>
      <c r="J171" s="191"/>
      <c r="K171" s="191"/>
      <c r="L171" s="498"/>
      <c r="M171" s="191"/>
      <c r="N171" s="191"/>
      <c r="O171" s="191"/>
      <c r="P171" s="191"/>
      <c r="Q171" s="498"/>
      <c r="R171" s="191"/>
      <c r="S171" s="191"/>
      <c r="T171" s="465"/>
      <c r="U171" s="191"/>
      <c r="V171" s="191"/>
      <c r="W171" s="191"/>
      <c r="X171" s="191"/>
      <c r="Y171" s="191"/>
      <c r="Z171" s="47"/>
      <c r="AA171" s="403"/>
      <c r="AB171" s="403"/>
      <c r="AC171" s="403"/>
      <c r="AD171" s="403"/>
    </row>
    <row r="172" spans="1:30" s="402" customFormat="1" ht="10.5" customHeight="1">
      <c r="A172" s="400"/>
      <c r="B172" s="302"/>
      <c r="C172" s="401"/>
      <c r="J172" s="191"/>
      <c r="K172" s="191"/>
      <c r="L172" s="498"/>
      <c r="M172" s="191"/>
      <c r="N172" s="191"/>
      <c r="O172" s="191"/>
      <c r="P172" s="191"/>
      <c r="Q172" s="498"/>
      <c r="R172" s="191"/>
      <c r="S172" s="191"/>
      <c r="T172" s="465"/>
      <c r="U172" s="191"/>
      <c r="V172" s="191"/>
      <c r="W172" s="191"/>
      <c r="X172" s="191"/>
      <c r="Y172" s="191"/>
      <c r="Z172" s="47"/>
      <c r="AA172" s="403"/>
      <c r="AB172" s="403"/>
      <c r="AC172" s="403"/>
      <c r="AD172" s="403"/>
    </row>
    <row r="173" spans="1:30" s="402" customFormat="1" ht="10.5" customHeight="1">
      <c r="A173" s="400"/>
      <c r="B173" s="302"/>
      <c r="C173" s="401"/>
      <c r="J173" s="191"/>
      <c r="K173" s="191"/>
      <c r="L173" s="498"/>
      <c r="M173" s="191"/>
      <c r="N173" s="191"/>
      <c r="O173" s="191"/>
      <c r="P173" s="191"/>
      <c r="Q173" s="498"/>
      <c r="R173" s="191"/>
      <c r="S173" s="191"/>
      <c r="T173" s="465"/>
      <c r="U173" s="191"/>
      <c r="V173" s="191"/>
      <c r="W173" s="191"/>
      <c r="X173" s="191"/>
      <c r="Y173" s="191"/>
      <c r="Z173" s="47"/>
      <c r="AA173" s="403"/>
      <c r="AB173" s="403"/>
      <c r="AC173" s="403"/>
      <c r="AD173" s="403"/>
    </row>
    <row r="174" spans="1:30" s="402" customFormat="1" ht="10.5" customHeight="1">
      <c r="A174" s="400"/>
      <c r="B174" s="302"/>
      <c r="C174" s="401"/>
      <c r="J174" s="191"/>
      <c r="K174" s="191"/>
      <c r="L174" s="498"/>
      <c r="M174" s="191"/>
      <c r="N174" s="191"/>
      <c r="O174" s="191"/>
      <c r="P174" s="191"/>
      <c r="Q174" s="498"/>
      <c r="R174" s="191"/>
      <c r="S174" s="191"/>
      <c r="T174" s="465"/>
      <c r="U174" s="191"/>
      <c r="V174" s="191"/>
      <c r="W174" s="191"/>
      <c r="X174" s="191"/>
      <c r="Y174" s="191"/>
      <c r="Z174" s="47"/>
      <c r="AA174" s="403"/>
      <c r="AB174" s="403"/>
      <c r="AC174" s="403"/>
      <c r="AD174" s="403"/>
    </row>
    <row r="175" spans="1:30" s="402" customFormat="1" ht="10.5" customHeight="1">
      <c r="A175" s="400"/>
      <c r="B175" s="302"/>
      <c r="C175" s="401"/>
      <c r="J175" s="191"/>
      <c r="K175" s="191"/>
      <c r="L175" s="498"/>
      <c r="M175" s="191"/>
      <c r="N175" s="191"/>
      <c r="O175" s="191"/>
      <c r="P175" s="191"/>
      <c r="Q175" s="498"/>
      <c r="R175" s="191"/>
      <c r="S175" s="191"/>
      <c r="T175" s="465"/>
      <c r="U175" s="191"/>
      <c r="V175" s="191"/>
      <c r="W175" s="191"/>
      <c r="X175" s="191"/>
      <c r="Y175" s="191"/>
      <c r="Z175" s="47"/>
      <c r="AA175" s="403"/>
      <c r="AB175" s="403"/>
      <c r="AC175" s="403"/>
      <c r="AD175" s="403"/>
    </row>
    <row r="176" spans="1:30" s="402" customFormat="1" ht="10.5" customHeight="1">
      <c r="A176" s="400"/>
      <c r="B176" s="302"/>
      <c r="C176" s="401"/>
      <c r="J176" s="191"/>
      <c r="K176" s="191"/>
      <c r="L176" s="498"/>
      <c r="M176" s="191"/>
      <c r="N176" s="191"/>
      <c r="O176" s="191"/>
      <c r="P176" s="191"/>
      <c r="Q176" s="498"/>
      <c r="R176" s="191"/>
      <c r="S176" s="191"/>
      <c r="T176" s="465"/>
      <c r="U176" s="191"/>
      <c r="V176" s="191"/>
      <c r="W176" s="191"/>
      <c r="X176" s="191"/>
      <c r="Y176" s="191"/>
      <c r="Z176" s="47"/>
      <c r="AA176" s="403"/>
      <c r="AB176" s="403"/>
      <c r="AC176" s="403"/>
      <c r="AD176" s="403"/>
    </row>
    <row r="177" spans="1:30" s="402" customFormat="1" ht="10.5" customHeight="1">
      <c r="A177" s="400"/>
      <c r="B177" s="302"/>
      <c r="C177" s="401"/>
      <c r="J177" s="191"/>
      <c r="K177" s="191"/>
      <c r="L177" s="498"/>
      <c r="M177" s="191"/>
      <c r="N177" s="191"/>
      <c r="O177" s="191"/>
      <c r="P177" s="191"/>
      <c r="Q177" s="498"/>
      <c r="R177" s="191"/>
      <c r="S177" s="191"/>
      <c r="T177" s="465"/>
      <c r="U177" s="191"/>
      <c r="V177" s="191"/>
      <c r="W177" s="191"/>
      <c r="X177" s="191"/>
      <c r="Y177" s="191"/>
      <c r="Z177" s="47"/>
      <c r="AA177" s="403"/>
      <c r="AB177" s="403"/>
      <c r="AC177" s="403"/>
      <c r="AD177" s="403"/>
    </row>
    <row r="178" spans="1:30" s="402" customFormat="1" ht="10.5" customHeight="1">
      <c r="A178" s="400"/>
      <c r="B178" s="302"/>
      <c r="C178" s="401"/>
      <c r="J178" s="191"/>
      <c r="K178" s="191"/>
      <c r="L178" s="498"/>
      <c r="M178" s="191"/>
      <c r="N178" s="191"/>
      <c r="O178" s="191"/>
      <c r="P178" s="191"/>
      <c r="Q178" s="498"/>
      <c r="R178" s="191"/>
      <c r="S178" s="191"/>
      <c r="T178" s="465"/>
      <c r="U178" s="191"/>
      <c r="V178" s="191"/>
      <c r="W178" s="191"/>
      <c r="X178" s="191"/>
      <c r="Y178" s="191"/>
      <c r="Z178" s="47"/>
      <c r="AA178" s="403"/>
      <c r="AB178" s="403"/>
      <c r="AC178" s="403"/>
      <c r="AD178" s="403"/>
    </row>
    <row r="179" spans="1:30" s="402" customFormat="1" ht="10.5" customHeight="1">
      <c r="A179" s="400"/>
      <c r="B179" s="302"/>
      <c r="C179" s="401"/>
      <c r="J179" s="191"/>
      <c r="K179" s="191"/>
      <c r="L179" s="498"/>
      <c r="M179" s="191"/>
      <c r="N179" s="191"/>
      <c r="O179" s="191"/>
      <c r="P179" s="191"/>
      <c r="Q179" s="498"/>
      <c r="R179" s="191"/>
      <c r="S179" s="191"/>
      <c r="T179" s="465"/>
      <c r="U179" s="191"/>
      <c r="V179" s="191"/>
      <c r="W179" s="191"/>
      <c r="X179" s="191"/>
      <c r="Y179" s="191"/>
      <c r="Z179" s="47"/>
      <c r="AA179" s="403"/>
      <c r="AB179" s="403"/>
      <c r="AC179" s="403"/>
      <c r="AD179" s="403"/>
    </row>
    <row r="180" spans="1:30" s="402" customFormat="1" ht="10.5" customHeight="1">
      <c r="A180" s="400"/>
      <c r="B180" s="302"/>
      <c r="C180" s="401"/>
      <c r="J180" s="191"/>
      <c r="K180" s="191"/>
      <c r="L180" s="498"/>
      <c r="M180" s="191"/>
      <c r="N180" s="191"/>
      <c r="O180" s="191"/>
      <c r="P180" s="191"/>
      <c r="Q180" s="498"/>
      <c r="R180" s="191"/>
      <c r="S180" s="191"/>
      <c r="T180" s="465"/>
      <c r="U180" s="191"/>
      <c r="V180" s="191"/>
      <c r="W180" s="191"/>
      <c r="X180" s="191"/>
      <c r="Y180" s="191"/>
      <c r="Z180" s="47"/>
      <c r="AA180" s="403"/>
      <c r="AB180" s="403"/>
      <c r="AC180" s="403"/>
      <c r="AD180" s="403"/>
    </row>
    <row r="181" spans="1:30" s="402" customFormat="1" ht="10.5" customHeight="1">
      <c r="A181" s="400"/>
      <c r="B181" s="302"/>
      <c r="C181" s="401"/>
      <c r="J181" s="191"/>
      <c r="K181" s="191"/>
      <c r="L181" s="498"/>
      <c r="M181" s="191"/>
      <c r="N181" s="191"/>
      <c r="O181" s="191"/>
      <c r="P181" s="191"/>
      <c r="Q181" s="498"/>
      <c r="R181" s="191"/>
      <c r="S181" s="191"/>
      <c r="T181" s="465"/>
      <c r="U181" s="191"/>
      <c r="V181" s="191"/>
      <c r="W181" s="191"/>
      <c r="X181" s="191"/>
      <c r="Y181" s="191"/>
      <c r="Z181" s="47"/>
      <c r="AA181" s="403"/>
      <c r="AB181" s="403"/>
      <c r="AC181" s="403"/>
      <c r="AD181" s="403"/>
    </row>
    <row r="182" spans="1:30" s="402" customFormat="1" ht="10.5" customHeight="1">
      <c r="A182" s="400"/>
      <c r="B182" s="302"/>
      <c r="C182" s="401"/>
      <c r="J182" s="191"/>
      <c r="K182" s="191"/>
      <c r="L182" s="498"/>
      <c r="M182" s="191"/>
      <c r="N182" s="191"/>
      <c r="O182" s="191"/>
      <c r="P182" s="191"/>
      <c r="Q182" s="498"/>
      <c r="R182" s="191"/>
      <c r="S182" s="191"/>
      <c r="T182" s="465"/>
      <c r="U182" s="191"/>
      <c r="V182" s="191"/>
      <c r="W182" s="191"/>
      <c r="X182" s="191"/>
      <c r="Y182" s="191"/>
      <c r="Z182" s="47"/>
      <c r="AA182" s="403"/>
      <c r="AB182" s="403"/>
      <c r="AC182" s="403"/>
      <c r="AD182" s="403"/>
    </row>
    <row r="183" spans="1:30" s="402" customFormat="1" ht="10.5" customHeight="1">
      <c r="A183" s="400"/>
      <c r="B183" s="302"/>
      <c r="C183" s="401"/>
      <c r="J183" s="191"/>
      <c r="K183" s="191"/>
      <c r="L183" s="498"/>
      <c r="M183" s="191"/>
      <c r="N183" s="191"/>
      <c r="O183" s="191"/>
      <c r="P183" s="191"/>
      <c r="Q183" s="498"/>
      <c r="R183" s="191"/>
      <c r="S183" s="191"/>
      <c r="T183" s="465"/>
      <c r="U183" s="191"/>
      <c r="V183" s="191"/>
      <c r="W183" s="191"/>
      <c r="X183" s="191"/>
      <c r="Y183" s="191"/>
      <c r="Z183" s="47"/>
      <c r="AA183" s="403"/>
      <c r="AB183" s="403"/>
      <c r="AC183" s="403"/>
      <c r="AD183" s="403"/>
    </row>
    <row r="184" spans="1:30" s="402" customFormat="1" ht="10.5" customHeight="1">
      <c r="A184" s="400"/>
      <c r="B184" s="302"/>
      <c r="C184" s="401"/>
      <c r="J184" s="191"/>
      <c r="K184" s="191"/>
      <c r="L184" s="498"/>
      <c r="M184" s="191"/>
      <c r="N184" s="191"/>
      <c r="O184" s="191"/>
      <c r="P184" s="191"/>
      <c r="Q184" s="498"/>
      <c r="R184" s="191"/>
      <c r="S184" s="191"/>
      <c r="T184" s="465"/>
      <c r="U184" s="191"/>
      <c r="V184" s="191"/>
      <c r="W184" s="191"/>
      <c r="X184" s="191"/>
      <c r="Y184" s="191"/>
      <c r="Z184" s="47"/>
      <c r="AA184" s="403"/>
      <c r="AB184" s="403"/>
      <c r="AC184" s="403"/>
      <c r="AD184" s="403"/>
    </row>
    <row r="185" spans="1:30" s="402" customFormat="1" ht="10.5" customHeight="1">
      <c r="A185" s="400"/>
      <c r="B185" s="302"/>
      <c r="C185" s="401"/>
      <c r="J185" s="191"/>
      <c r="K185" s="191"/>
      <c r="L185" s="498"/>
      <c r="M185" s="191"/>
      <c r="N185" s="191"/>
      <c r="O185" s="191"/>
      <c r="P185" s="191"/>
      <c r="Q185" s="498"/>
      <c r="R185" s="191"/>
      <c r="S185" s="191"/>
      <c r="T185" s="465"/>
      <c r="U185" s="191"/>
      <c r="V185" s="191"/>
      <c r="W185" s="191"/>
      <c r="X185" s="191"/>
      <c r="Y185" s="191"/>
      <c r="Z185" s="47"/>
      <c r="AA185" s="403"/>
      <c r="AB185" s="403"/>
      <c r="AC185" s="403"/>
      <c r="AD185" s="403"/>
    </row>
    <row r="186" spans="1:30" s="402" customFormat="1" ht="10.5" customHeight="1">
      <c r="A186" s="400"/>
      <c r="B186" s="302"/>
      <c r="C186" s="401"/>
      <c r="J186" s="191"/>
      <c r="K186" s="191"/>
      <c r="L186" s="498"/>
      <c r="M186" s="191"/>
      <c r="N186" s="191"/>
      <c r="O186" s="191"/>
      <c r="P186" s="191"/>
      <c r="Q186" s="498"/>
      <c r="R186" s="191"/>
      <c r="S186" s="191"/>
      <c r="T186" s="465"/>
      <c r="U186" s="191"/>
      <c r="V186" s="191"/>
      <c r="W186" s="191"/>
      <c r="X186" s="191"/>
      <c r="Y186" s="191"/>
      <c r="Z186" s="47"/>
      <c r="AA186" s="403"/>
      <c r="AB186" s="403"/>
      <c r="AC186" s="403"/>
      <c r="AD186" s="403"/>
    </row>
    <row r="187" spans="1:30" s="402" customFormat="1" ht="10.5" customHeight="1">
      <c r="A187" s="400"/>
      <c r="B187" s="302"/>
      <c r="C187" s="401"/>
      <c r="J187" s="191"/>
      <c r="K187" s="191"/>
      <c r="L187" s="498"/>
      <c r="M187" s="191"/>
      <c r="N187" s="191"/>
      <c r="O187" s="191"/>
      <c r="P187" s="191"/>
      <c r="Q187" s="498"/>
      <c r="R187" s="191"/>
      <c r="S187" s="191"/>
      <c r="T187" s="465"/>
      <c r="U187" s="191"/>
      <c r="V187" s="191"/>
      <c r="W187" s="191"/>
      <c r="X187" s="191"/>
      <c r="Y187" s="191"/>
      <c r="Z187" s="47"/>
      <c r="AA187" s="403"/>
      <c r="AB187" s="403"/>
      <c r="AC187" s="403"/>
      <c r="AD187" s="403"/>
    </row>
    <row r="188" spans="1:30" s="402" customFormat="1" ht="10.5" customHeight="1">
      <c r="A188" s="400"/>
      <c r="B188" s="302"/>
      <c r="C188" s="401"/>
      <c r="J188" s="191"/>
      <c r="K188" s="191"/>
      <c r="L188" s="498"/>
      <c r="M188" s="191"/>
      <c r="N188" s="191"/>
      <c r="O188" s="191"/>
      <c r="P188" s="191"/>
      <c r="Q188" s="498"/>
      <c r="R188" s="191"/>
      <c r="S188" s="191"/>
      <c r="T188" s="465"/>
      <c r="U188" s="191"/>
      <c r="V188" s="191"/>
      <c r="W188" s="191"/>
      <c r="X188" s="191"/>
      <c r="Y188" s="191"/>
      <c r="Z188" s="47"/>
      <c r="AA188" s="403"/>
      <c r="AB188" s="403"/>
      <c r="AC188" s="403"/>
      <c r="AD188" s="403"/>
    </row>
    <row r="189" spans="1:30" s="402" customFormat="1" ht="10.5" customHeight="1">
      <c r="A189" s="400"/>
      <c r="B189" s="302"/>
      <c r="C189" s="401"/>
      <c r="J189" s="191"/>
      <c r="K189" s="191"/>
      <c r="L189" s="498"/>
      <c r="M189" s="191"/>
      <c r="N189" s="191"/>
      <c r="O189" s="191"/>
      <c r="P189" s="191"/>
      <c r="Q189" s="498"/>
      <c r="R189" s="191"/>
      <c r="S189" s="191"/>
      <c r="T189" s="465"/>
      <c r="U189" s="191"/>
      <c r="V189" s="191"/>
      <c r="W189" s="191"/>
      <c r="X189" s="191"/>
      <c r="Y189" s="191"/>
      <c r="Z189" s="47"/>
      <c r="AA189" s="403"/>
      <c r="AB189" s="403"/>
      <c r="AC189" s="403"/>
      <c r="AD189" s="403"/>
    </row>
    <row r="190" spans="1:30" s="402" customFormat="1" ht="10.5" customHeight="1">
      <c r="A190" s="400"/>
      <c r="B190" s="302"/>
      <c r="C190" s="401"/>
      <c r="J190" s="191"/>
      <c r="K190" s="191"/>
      <c r="L190" s="498"/>
      <c r="M190" s="191"/>
      <c r="N190" s="191"/>
      <c r="O190" s="191"/>
      <c r="P190" s="191"/>
      <c r="Q190" s="498"/>
      <c r="R190" s="191"/>
      <c r="S190" s="191"/>
      <c r="T190" s="465"/>
      <c r="U190" s="191"/>
      <c r="V190" s="191"/>
      <c r="W190" s="191"/>
      <c r="X190" s="191"/>
      <c r="Y190" s="191"/>
      <c r="Z190" s="47"/>
      <c r="AA190" s="403"/>
      <c r="AB190" s="403"/>
      <c r="AC190" s="403"/>
      <c r="AD190" s="403"/>
    </row>
    <row r="191" spans="1:30" s="402" customFormat="1" ht="10.5" customHeight="1">
      <c r="A191" s="400"/>
      <c r="B191" s="302"/>
      <c r="C191" s="401"/>
      <c r="J191" s="191"/>
      <c r="K191" s="191"/>
      <c r="L191" s="498"/>
      <c r="M191" s="191"/>
      <c r="N191" s="191"/>
      <c r="O191" s="191"/>
      <c r="P191" s="191"/>
      <c r="Q191" s="498"/>
      <c r="R191" s="191"/>
      <c r="S191" s="191"/>
      <c r="T191" s="465"/>
      <c r="U191" s="191"/>
      <c r="V191" s="191"/>
      <c r="W191" s="191"/>
      <c r="X191" s="191"/>
      <c r="Y191" s="191"/>
      <c r="Z191" s="47"/>
      <c r="AA191" s="403"/>
      <c r="AB191" s="403"/>
      <c r="AC191" s="403"/>
      <c r="AD191" s="403"/>
    </row>
    <row r="192" spans="1:30" s="402" customFormat="1" ht="10.5" customHeight="1">
      <c r="A192" s="400"/>
      <c r="B192" s="302"/>
      <c r="C192" s="401"/>
      <c r="J192" s="191"/>
      <c r="K192" s="191"/>
      <c r="L192" s="498"/>
      <c r="M192" s="191"/>
      <c r="N192" s="191"/>
      <c r="O192" s="191"/>
      <c r="P192" s="191"/>
      <c r="Q192" s="498"/>
      <c r="R192" s="191"/>
      <c r="S192" s="191"/>
      <c r="T192" s="465"/>
      <c r="U192" s="191"/>
      <c r="V192" s="191"/>
      <c r="W192" s="191"/>
      <c r="X192" s="191"/>
      <c r="Y192" s="191"/>
      <c r="Z192" s="47"/>
      <c r="AA192" s="403"/>
      <c r="AB192" s="403"/>
      <c r="AC192" s="403"/>
      <c r="AD192" s="403"/>
    </row>
    <row r="193" spans="1:30" s="402" customFormat="1" ht="10.5" customHeight="1">
      <c r="A193" s="400"/>
      <c r="B193" s="302"/>
      <c r="C193" s="401"/>
      <c r="J193" s="191"/>
      <c r="K193" s="191"/>
      <c r="L193" s="498"/>
      <c r="M193" s="191"/>
      <c r="N193" s="191"/>
      <c r="O193" s="191"/>
      <c r="P193" s="191"/>
      <c r="Q193" s="498"/>
      <c r="R193" s="191"/>
      <c r="S193" s="191"/>
      <c r="T193" s="465"/>
      <c r="U193" s="191"/>
      <c r="V193" s="191"/>
      <c r="W193" s="191"/>
      <c r="X193" s="191"/>
      <c r="Y193" s="191"/>
      <c r="Z193" s="47"/>
      <c r="AA193" s="403"/>
      <c r="AB193" s="403"/>
      <c r="AC193" s="403"/>
      <c r="AD193" s="403"/>
    </row>
    <row r="194" spans="1:30" s="402" customFormat="1" ht="10.5" customHeight="1">
      <c r="A194" s="400"/>
      <c r="B194" s="302"/>
      <c r="C194" s="401"/>
      <c r="J194" s="191"/>
      <c r="K194" s="191"/>
      <c r="L194" s="498"/>
      <c r="M194" s="191"/>
      <c r="N194" s="191"/>
      <c r="O194" s="191"/>
      <c r="P194" s="191"/>
      <c r="Q194" s="498"/>
      <c r="R194" s="191"/>
      <c r="S194" s="191"/>
      <c r="T194" s="465"/>
      <c r="U194" s="191"/>
      <c r="V194" s="191"/>
      <c r="W194" s="191"/>
      <c r="X194" s="191"/>
      <c r="Y194" s="191"/>
      <c r="Z194" s="47"/>
      <c r="AA194" s="403"/>
      <c r="AB194" s="403"/>
      <c r="AC194" s="403"/>
      <c r="AD194" s="403"/>
    </row>
    <row r="195" spans="1:30" s="402" customFormat="1" ht="10.5" customHeight="1">
      <c r="A195" s="400"/>
      <c r="B195" s="302"/>
      <c r="C195" s="401"/>
      <c r="J195" s="191"/>
      <c r="K195" s="191"/>
      <c r="L195" s="498"/>
      <c r="M195" s="191"/>
      <c r="N195" s="191"/>
      <c r="O195" s="191"/>
      <c r="P195" s="191"/>
      <c r="Q195" s="498"/>
      <c r="R195" s="191"/>
      <c r="S195" s="191"/>
      <c r="T195" s="465"/>
      <c r="U195" s="191"/>
      <c r="V195" s="191"/>
      <c r="W195" s="191"/>
      <c r="X195" s="191"/>
      <c r="Y195" s="191"/>
      <c r="Z195" s="47"/>
      <c r="AA195" s="403"/>
      <c r="AB195" s="403"/>
      <c r="AC195" s="403"/>
      <c r="AD195" s="403"/>
    </row>
    <row r="196" spans="1:30" s="402" customFormat="1" ht="10.5" customHeight="1">
      <c r="A196" s="400"/>
      <c r="B196" s="302"/>
      <c r="C196" s="401"/>
      <c r="J196" s="191"/>
      <c r="K196" s="191"/>
      <c r="L196" s="498"/>
      <c r="M196" s="191"/>
      <c r="N196" s="191"/>
      <c r="O196" s="191"/>
      <c r="P196" s="191"/>
      <c r="Q196" s="498"/>
      <c r="R196" s="191"/>
      <c r="S196" s="191"/>
      <c r="T196" s="465"/>
      <c r="U196" s="191"/>
      <c r="V196" s="191"/>
      <c r="W196" s="191"/>
      <c r="X196" s="191"/>
      <c r="Y196" s="191"/>
      <c r="Z196" s="47"/>
      <c r="AA196" s="403"/>
      <c r="AB196" s="403"/>
      <c r="AC196" s="403"/>
      <c r="AD196" s="403"/>
    </row>
    <row r="197" spans="1:30" s="402" customFormat="1" ht="10.5" customHeight="1">
      <c r="A197" s="400"/>
      <c r="B197" s="302"/>
      <c r="C197" s="401"/>
      <c r="J197" s="191"/>
      <c r="K197" s="191"/>
      <c r="L197" s="498"/>
      <c r="M197" s="191"/>
      <c r="N197" s="191"/>
      <c r="O197" s="191"/>
      <c r="P197" s="191"/>
      <c r="Q197" s="498"/>
      <c r="R197" s="191"/>
      <c r="S197" s="191"/>
      <c r="T197" s="465"/>
      <c r="U197" s="191"/>
      <c r="V197" s="191"/>
      <c r="W197" s="191"/>
      <c r="X197" s="191"/>
      <c r="Y197" s="191"/>
      <c r="Z197" s="47"/>
      <c r="AA197" s="403"/>
      <c r="AB197" s="403"/>
      <c r="AC197" s="403"/>
      <c r="AD197" s="403"/>
    </row>
    <row r="198" spans="1:30" s="402" customFormat="1" ht="10.5" customHeight="1">
      <c r="A198" s="400"/>
      <c r="B198" s="302"/>
      <c r="C198" s="401"/>
      <c r="J198" s="191"/>
      <c r="K198" s="191"/>
      <c r="L198" s="498"/>
      <c r="M198" s="191"/>
      <c r="N198" s="191"/>
      <c r="O198" s="191"/>
      <c r="P198" s="191"/>
      <c r="Q198" s="498"/>
      <c r="R198" s="191"/>
      <c r="S198" s="191"/>
      <c r="T198" s="465"/>
      <c r="U198" s="191"/>
      <c r="V198" s="191"/>
      <c r="W198" s="191"/>
      <c r="X198" s="191"/>
      <c r="Y198" s="191"/>
      <c r="Z198" s="47"/>
      <c r="AA198" s="403"/>
      <c r="AB198" s="403"/>
      <c r="AC198" s="403"/>
      <c r="AD198" s="403"/>
    </row>
    <row r="199" spans="1:30" s="402" customFormat="1" ht="10.5" customHeight="1">
      <c r="A199" s="400"/>
      <c r="B199" s="302"/>
      <c r="C199" s="401"/>
      <c r="J199" s="191"/>
      <c r="K199" s="191"/>
      <c r="L199" s="498"/>
      <c r="M199" s="191"/>
      <c r="N199" s="191"/>
      <c r="O199" s="191"/>
      <c r="P199" s="191"/>
      <c r="Q199" s="498"/>
      <c r="R199" s="191"/>
      <c r="S199" s="191"/>
      <c r="T199" s="465"/>
      <c r="U199" s="191"/>
      <c r="V199" s="191"/>
      <c r="W199" s="191"/>
      <c r="X199" s="191"/>
      <c r="Y199" s="191"/>
      <c r="Z199" s="47"/>
      <c r="AA199" s="403"/>
      <c r="AB199" s="403"/>
      <c r="AC199" s="403"/>
      <c r="AD199" s="403"/>
    </row>
    <row r="200" spans="1:30" s="402" customFormat="1" ht="10.5" customHeight="1">
      <c r="A200" s="400"/>
      <c r="B200" s="302"/>
      <c r="C200" s="401"/>
      <c r="J200" s="191"/>
      <c r="K200" s="191"/>
      <c r="L200" s="498"/>
      <c r="M200" s="191"/>
      <c r="N200" s="191"/>
      <c r="O200" s="191"/>
      <c r="P200" s="191"/>
      <c r="Q200" s="498"/>
      <c r="R200" s="191"/>
      <c r="S200" s="191"/>
      <c r="T200" s="465"/>
      <c r="U200" s="191"/>
      <c r="V200" s="191"/>
      <c r="W200" s="191"/>
      <c r="X200" s="191"/>
      <c r="Y200" s="191"/>
      <c r="Z200" s="47"/>
      <c r="AA200" s="403"/>
      <c r="AB200" s="403"/>
      <c r="AC200" s="403"/>
      <c r="AD200" s="403"/>
    </row>
    <row r="201" spans="1:30" s="402" customFormat="1" ht="10.5" customHeight="1">
      <c r="A201" s="400"/>
      <c r="B201" s="302"/>
      <c r="C201" s="401"/>
      <c r="J201" s="191"/>
      <c r="K201" s="191"/>
      <c r="L201" s="498"/>
      <c r="M201" s="191"/>
      <c r="N201" s="191"/>
      <c r="O201" s="191"/>
      <c r="P201" s="191"/>
      <c r="Q201" s="498"/>
      <c r="R201" s="191"/>
      <c r="S201" s="191"/>
      <c r="T201" s="465"/>
      <c r="U201" s="191"/>
      <c r="V201" s="191"/>
      <c r="W201" s="191"/>
      <c r="X201" s="191"/>
      <c r="Y201" s="191"/>
      <c r="Z201" s="47"/>
      <c r="AA201" s="403"/>
      <c r="AB201" s="403"/>
      <c r="AC201" s="403"/>
      <c r="AD201" s="403"/>
    </row>
    <row r="202" spans="1:30" s="402" customFormat="1" ht="10.5" customHeight="1">
      <c r="A202" s="400"/>
      <c r="B202" s="302"/>
      <c r="C202" s="401"/>
      <c r="J202" s="191"/>
      <c r="K202" s="191"/>
      <c r="L202" s="498"/>
      <c r="M202" s="191"/>
      <c r="N202" s="191"/>
      <c r="O202" s="191"/>
      <c r="P202" s="191"/>
      <c r="Q202" s="498"/>
      <c r="R202" s="191"/>
      <c r="S202" s="191"/>
      <c r="T202" s="465"/>
      <c r="U202" s="191"/>
      <c r="V202" s="191"/>
      <c r="W202" s="191"/>
      <c r="X202" s="191"/>
      <c r="Y202" s="191"/>
      <c r="Z202" s="47"/>
      <c r="AA202" s="403"/>
      <c r="AB202" s="403"/>
      <c r="AC202" s="403"/>
      <c r="AD202" s="403"/>
    </row>
    <row r="203" spans="1:30" s="402" customFormat="1" ht="10.5" customHeight="1">
      <c r="A203" s="400"/>
      <c r="B203" s="302"/>
      <c r="C203" s="401"/>
      <c r="J203" s="191"/>
      <c r="K203" s="191"/>
      <c r="L203" s="498"/>
      <c r="M203" s="191"/>
      <c r="N203" s="191"/>
      <c r="O203" s="191"/>
      <c r="P203" s="191"/>
      <c r="Q203" s="498"/>
      <c r="R203" s="191"/>
      <c r="S203" s="191"/>
      <c r="T203" s="465"/>
      <c r="U203" s="191"/>
      <c r="V203" s="191"/>
      <c r="W203" s="191"/>
      <c r="X203" s="191"/>
      <c r="Y203" s="191"/>
      <c r="Z203" s="47"/>
      <c r="AA203" s="403"/>
      <c r="AB203" s="403"/>
      <c r="AC203" s="403"/>
      <c r="AD203" s="403"/>
    </row>
    <row r="204" spans="1:30" s="402" customFormat="1" ht="10.5" customHeight="1">
      <c r="A204" s="400"/>
      <c r="B204" s="302"/>
      <c r="C204" s="401"/>
      <c r="J204" s="191"/>
      <c r="K204" s="191"/>
      <c r="L204" s="498"/>
      <c r="M204" s="191"/>
      <c r="N204" s="191"/>
      <c r="O204" s="191"/>
      <c r="P204" s="191"/>
      <c r="Q204" s="498"/>
      <c r="R204" s="191"/>
      <c r="S204" s="191"/>
      <c r="T204" s="465"/>
      <c r="U204" s="191"/>
      <c r="V204" s="191"/>
      <c r="W204" s="191"/>
      <c r="X204" s="191"/>
      <c r="Y204" s="191"/>
      <c r="Z204" s="47"/>
      <c r="AA204" s="403"/>
      <c r="AB204" s="403"/>
      <c r="AC204" s="403"/>
      <c r="AD204" s="403"/>
    </row>
    <row r="205" spans="1:30" s="402" customFormat="1" ht="10.5" customHeight="1">
      <c r="A205" s="400"/>
      <c r="B205" s="302"/>
      <c r="C205" s="401"/>
      <c r="J205" s="191"/>
      <c r="K205" s="191"/>
      <c r="L205" s="498"/>
      <c r="M205" s="191"/>
      <c r="N205" s="191"/>
      <c r="O205" s="191"/>
      <c r="P205" s="191"/>
      <c r="Q205" s="498"/>
      <c r="R205" s="191"/>
      <c r="S205" s="191"/>
      <c r="T205" s="465"/>
      <c r="U205" s="191"/>
      <c r="V205" s="191"/>
      <c r="W205" s="191"/>
      <c r="X205" s="191"/>
      <c r="Y205" s="191"/>
      <c r="Z205" s="47"/>
      <c r="AA205" s="403"/>
      <c r="AB205" s="403"/>
      <c r="AC205" s="403"/>
      <c r="AD205" s="403"/>
    </row>
    <row r="206" spans="1:30" s="402" customFormat="1" ht="10.5" customHeight="1">
      <c r="A206" s="400"/>
      <c r="B206" s="302"/>
      <c r="C206" s="401"/>
      <c r="J206" s="191"/>
      <c r="K206" s="191"/>
      <c r="L206" s="498"/>
      <c r="M206" s="191"/>
      <c r="N206" s="191"/>
      <c r="O206" s="191"/>
      <c r="P206" s="191"/>
      <c r="Q206" s="498"/>
      <c r="R206" s="191"/>
      <c r="S206" s="191"/>
      <c r="T206" s="465"/>
      <c r="U206" s="191"/>
      <c r="V206" s="191"/>
      <c r="W206" s="191"/>
      <c r="X206" s="191"/>
      <c r="Y206" s="191"/>
      <c r="Z206" s="47"/>
      <c r="AA206" s="403"/>
      <c r="AB206" s="403"/>
      <c r="AC206" s="403"/>
      <c r="AD206" s="403"/>
    </row>
    <row r="207" spans="1:30" s="402" customFormat="1" ht="10.5" customHeight="1">
      <c r="A207" s="400"/>
      <c r="B207" s="302"/>
      <c r="C207" s="401"/>
      <c r="J207" s="191"/>
      <c r="K207" s="191"/>
      <c r="L207" s="498"/>
      <c r="M207" s="191"/>
      <c r="N207" s="191"/>
      <c r="O207" s="191"/>
      <c r="P207" s="191"/>
      <c r="Q207" s="498"/>
      <c r="R207" s="191"/>
      <c r="S207" s="191"/>
      <c r="T207" s="465"/>
      <c r="U207" s="191"/>
      <c r="V207" s="191"/>
      <c r="W207" s="191"/>
      <c r="X207" s="191"/>
      <c r="Y207" s="191"/>
      <c r="Z207" s="47"/>
      <c r="AA207" s="403"/>
      <c r="AB207" s="403"/>
      <c r="AC207" s="403"/>
      <c r="AD207" s="403"/>
    </row>
    <row r="208" spans="1:30" s="402" customFormat="1" ht="10.5" customHeight="1">
      <c r="A208" s="400"/>
      <c r="B208" s="302"/>
      <c r="C208" s="401"/>
      <c r="J208" s="191"/>
      <c r="K208" s="191"/>
      <c r="L208" s="498"/>
      <c r="M208" s="191"/>
      <c r="N208" s="191"/>
      <c r="O208" s="191"/>
      <c r="P208" s="191"/>
      <c r="Q208" s="498"/>
      <c r="R208" s="191"/>
      <c r="S208" s="191"/>
      <c r="T208" s="465"/>
      <c r="U208" s="191"/>
      <c r="V208" s="191"/>
      <c r="W208" s="191"/>
      <c r="X208" s="191"/>
      <c r="Y208" s="191"/>
      <c r="Z208" s="47"/>
      <c r="AA208" s="403"/>
      <c r="AB208" s="403"/>
      <c r="AC208" s="403"/>
      <c r="AD208" s="403"/>
    </row>
    <row r="209" spans="1:30" s="402" customFormat="1" ht="10.5" customHeight="1">
      <c r="A209" s="400"/>
      <c r="B209" s="302"/>
      <c r="C209" s="401"/>
      <c r="J209" s="191"/>
      <c r="K209" s="191"/>
      <c r="L209" s="498"/>
      <c r="M209" s="191"/>
      <c r="N209" s="191"/>
      <c r="O209" s="191"/>
      <c r="P209" s="191"/>
      <c r="Q209" s="498"/>
      <c r="R209" s="191"/>
      <c r="S209" s="191"/>
      <c r="T209" s="465"/>
      <c r="U209" s="191"/>
      <c r="V209" s="191"/>
      <c r="W209" s="191"/>
      <c r="X209" s="191"/>
      <c r="Y209" s="191"/>
      <c r="Z209" s="47"/>
      <c r="AA209" s="403"/>
      <c r="AB209" s="403"/>
      <c r="AC209" s="403"/>
      <c r="AD209" s="403"/>
    </row>
    <row r="210" spans="1:30" s="402" customFormat="1" ht="10.5" customHeight="1">
      <c r="A210" s="400"/>
      <c r="B210" s="302"/>
      <c r="C210" s="401"/>
      <c r="J210" s="191"/>
      <c r="K210" s="191"/>
      <c r="L210" s="498"/>
      <c r="M210" s="191"/>
      <c r="N210" s="191"/>
      <c r="O210" s="191"/>
      <c r="P210" s="191"/>
      <c r="Q210" s="498"/>
      <c r="R210" s="191"/>
      <c r="S210" s="191"/>
      <c r="T210" s="465"/>
      <c r="U210" s="191"/>
      <c r="V210" s="191"/>
      <c r="W210" s="191"/>
      <c r="X210" s="191"/>
      <c r="Y210" s="191"/>
      <c r="Z210" s="47"/>
      <c r="AA210" s="403"/>
      <c r="AB210" s="403"/>
      <c r="AC210" s="403"/>
      <c r="AD210" s="403"/>
    </row>
    <row r="211" spans="1:30" s="402" customFormat="1" ht="10.5" customHeight="1">
      <c r="A211" s="400"/>
      <c r="B211" s="302"/>
      <c r="C211" s="401"/>
      <c r="J211" s="191"/>
      <c r="K211" s="191"/>
      <c r="L211" s="498"/>
      <c r="M211" s="191"/>
      <c r="N211" s="191"/>
      <c r="O211" s="191"/>
      <c r="P211" s="191"/>
      <c r="Q211" s="498"/>
      <c r="R211" s="191"/>
      <c r="S211" s="191"/>
      <c r="T211" s="465"/>
      <c r="U211" s="191"/>
      <c r="V211" s="191"/>
      <c r="W211" s="191"/>
      <c r="X211" s="191"/>
      <c r="Y211" s="191"/>
      <c r="Z211" s="47"/>
      <c r="AA211" s="403"/>
      <c r="AB211" s="403"/>
      <c r="AC211" s="403"/>
      <c r="AD211" s="403"/>
    </row>
    <row r="212" spans="1:30" s="402" customFormat="1" ht="10.5" customHeight="1">
      <c r="A212" s="400"/>
      <c r="B212" s="302"/>
      <c r="C212" s="401"/>
      <c r="J212" s="191"/>
      <c r="K212" s="191"/>
      <c r="L212" s="498"/>
      <c r="M212" s="191"/>
      <c r="N212" s="191"/>
      <c r="O212" s="191"/>
      <c r="P212" s="191"/>
      <c r="Q212" s="498"/>
      <c r="R212" s="191"/>
      <c r="S212" s="191"/>
      <c r="T212" s="465"/>
      <c r="U212" s="191"/>
      <c r="V212" s="191"/>
      <c r="W212" s="191"/>
      <c r="X212" s="191"/>
      <c r="Y212" s="191"/>
      <c r="Z212" s="47"/>
      <c r="AA212" s="403"/>
      <c r="AB212" s="403"/>
      <c r="AC212" s="403"/>
      <c r="AD212" s="403"/>
    </row>
    <row r="213" spans="1:30" s="402" customFormat="1" ht="10.5" customHeight="1">
      <c r="A213" s="400"/>
      <c r="B213" s="302"/>
      <c r="C213" s="401"/>
      <c r="J213" s="191"/>
      <c r="K213" s="191"/>
      <c r="L213" s="498"/>
      <c r="M213" s="191"/>
      <c r="N213" s="191"/>
      <c r="O213" s="191"/>
      <c r="P213" s="191"/>
      <c r="Q213" s="498"/>
      <c r="R213" s="191"/>
      <c r="S213" s="191"/>
      <c r="T213" s="465"/>
      <c r="U213" s="191"/>
      <c r="V213" s="191"/>
      <c r="W213" s="191"/>
      <c r="X213" s="191"/>
      <c r="Y213" s="191"/>
      <c r="Z213" s="47"/>
      <c r="AA213" s="403"/>
      <c r="AB213" s="403"/>
      <c r="AC213" s="403"/>
      <c r="AD213" s="403"/>
    </row>
    <row r="214" spans="1:30" s="402" customFormat="1" ht="10.5" customHeight="1">
      <c r="A214" s="400"/>
      <c r="B214" s="302"/>
      <c r="C214" s="401"/>
      <c r="J214" s="191"/>
      <c r="K214" s="191"/>
      <c r="L214" s="498"/>
      <c r="M214" s="191"/>
      <c r="N214" s="191"/>
      <c r="O214" s="191"/>
      <c r="P214" s="191"/>
      <c r="Q214" s="498"/>
      <c r="R214" s="191"/>
      <c r="S214" s="191"/>
      <c r="T214" s="465"/>
      <c r="U214" s="191"/>
      <c r="V214" s="191"/>
      <c r="W214" s="191"/>
      <c r="X214" s="191"/>
      <c r="Y214" s="191"/>
      <c r="Z214" s="47"/>
      <c r="AA214" s="403"/>
      <c r="AB214" s="403"/>
      <c r="AC214" s="403"/>
      <c r="AD214" s="403"/>
    </row>
    <row r="215" spans="1:30" s="402" customFormat="1" ht="10.5" customHeight="1">
      <c r="A215" s="400"/>
      <c r="B215" s="302"/>
      <c r="C215" s="401"/>
      <c r="J215" s="191"/>
      <c r="K215" s="191"/>
      <c r="L215" s="498"/>
      <c r="M215" s="191"/>
      <c r="N215" s="191"/>
      <c r="O215" s="191"/>
      <c r="P215" s="191"/>
      <c r="Q215" s="498"/>
      <c r="R215" s="191"/>
      <c r="S215" s="191"/>
      <c r="T215" s="465"/>
      <c r="U215" s="191"/>
      <c r="V215" s="191"/>
      <c r="W215" s="191"/>
      <c r="X215" s="191"/>
      <c r="Y215" s="191"/>
      <c r="Z215" s="47"/>
      <c r="AA215" s="403"/>
      <c r="AB215" s="403"/>
      <c r="AC215" s="403"/>
      <c r="AD215" s="403"/>
    </row>
    <row r="216" spans="1:30" s="402" customFormat="1" ht="10.5" customHeight="1">
      <c r="A216" s="400"/>
      <c r="B216" s="302"/>
      <c r="C216" s="401"/>
      <c r="J216" s="191"/>
      <c r="K216" s="191"/>
      <c r="L216" s="498"/>
      <c r="M216" s="191"/>
      <c r="N216" s="191"/>
      <c r="O216" s="191"/>
      <c r="P216" s="191"/>
      <c r="Q216" s="498"/>
      <c r="R216" s="191"/>
      <c r="S216" s="191"/>
      <c r="T216" s="465"/>
      <c r="U216" s="191"/>
      <c r="V216" s="191"/>
      <c r="W216" s="191"/>
      <c r="X216" s="191"/>
      <c r="Y216" s="191"/>
      <c r="Z216" s="47"/>
      <c r="AA216" s="403"/>
      <c r="AB216" s="403"/>
      <c r="AC216" s="403"/>
      <c r="AD216" s="403"/>
    </row>
    <row r="217" spans="1:30" s="402" customFormat="1" ht="10.5" customHeight="1">
      <c r="A217" s="400"/>
      <c r="B217" s="302"/>
      <c r="C217" s="401"/>
      <c r="J217" s="191"/>
      <c r="K217" s="191"/>
      <c r="L217" s="498"/>
      <c r="M217" s="191"/>
      <c r="N217" s="191"/>
      <c r="O217" s="191"/>
      <c r="P217" s="191"/>
      <c r="Q217" s="498"/>
      <c r="R217" s="191"/>
      <c r="S217" s="191"/>
      <c r="T217" s="465"/>
      <c r="U217" s="191"/>
      <c r="V217" s="191"/>
      <c r="W217" s="191"/>
      <c r="X217" s="191"/>
      <c r="Y217" s="191"/>
      <c r="Z217" s="47"/>
      <c r="AA217" s="403"/>
      <c r="AB217" s="403"/>
      <c r="AC217" s="403"/>
      <c r="AD217" s="403"/>
    </row>
    <row r="218" spans="1:30" s="402" customFormat="1" ht="10.5" customHeight="1">
      <c r="A218" s="400"/>
      <c r="B218" s="302"/>
      <c r="C218" s="401"/>
      <c r="J218" s="191"/>
      <c r="K218" s="191"/>
      <c r="L218" s="498"/>
      <c r="M218" s="191"/>
      <c r="N218" s="191"/>
      <c r="O218" s="191"/>
      <c r="P218" s="191"/>
      <c r="Q218" s="498"/>
      <c r="R218" s="191"/>
      <c r="S218" s="191"/>
      <c r="T218" s="465"/>
      <c r="U218" s="191"/>
      <c r="V218" s="191"/>
      <c r="W218" s="191"/>
      <c r="X218" s="191"/>
      <c r="Y218" s="191"/>
      <c r="Z218" s="47"/>
      <c r="AA218" s="403"/>
      <c r="AB218" s="403"/>
      <c r="AC218" s="403"/>
      <c r="AD218" s="403"/>
    </row>
    <row r="219" spans="1:30" s="402" customFormat="1" ht="10.5" customHeight="1">
      <c r="A219" s="400"/>
      <c r="B219" s="302"/>
      <c r="C219" s="401"/>
      <c r="J219" s="191"/>
      <c r="K219" s="191"/>
      <c r="L219" s="498"/>
      <c r="M219" s="191"/>
      <c r="N219" s="191"/>
      <c r="O219" s="191"/>
      <c r="P219" s="191"/>
      <c r="Q219" s="498"/>
      <c r="R219" s="191"/>
      <c r="S219" s="191"/>
      <c r="T219" s="465"/>
      <c r="U219" s="191"/>
      <c r="V219" s="191"/>
      <c r="W219" s="191"/>
      <c r="X219" s="191"/>
      <c r="Y219" s="191"/>
      <c r="Z219" s="47"/>
      <c r="AA219" s="403"/>
      <c r="AB219" s="403"/>
      <c r="AC219" s="403"/>
      <c r="AD219" s="403"/>
    </row>
    <row r="220" spans="1:30" s="402" customFormat="1" ht="10.5" customHeight="1">
      <c r="A220" s="400"/>
      <c r="B220" s="302"/>
      <c r="C220" s="401"/>
      <c r="J220" s="191"/>
      <c r="K220" s="191"/>
      <c r="L220" s="498"/>
      <c r="M220" s="191"/>
      <c r="N220" s="191"/>
      <c r="O220" s="191"/>
      <c r="P220" s="191"/>
      <c r="Q220" s="498"/>
      <c r="R220" s="191"/>
      <c r="S220" s="191"/>
      <c r="T220" s="465"/>
      <c r="U220" s="191"/>
      <c r="V220" s="191"/>
      <c r="W220" s="191"/>
      <c r="X220" s="191"/>
      <c r="Y220" s="191"/>
      <c r="Z220" s="47"/>
      <c r="AA220" s="403"/>
      <c r="AB220" s="403"/>
      <c r="AC220" s="403"/>
      <c r="AD220" s="403"/>
    </row>
    <row r="224" spans="1:30" ht="10.5" customHeight="1">
      <c r="A224" s="33"/>
      <c r="B224" s="33"/>
      <c r="C224" s="33"/>
      <c r="J224" s="33"/>
      <c r="K224" s="33"/>
      <c r="M224" s="33"/>
      <c r="N224" s="33"/>
      <c r="O224" s="33"/>
      <c r="P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</row>
    <row r="225" spans="1:30" ht="10.5" customHeight="1">
      <c r="A225" s="33"/>
      <c r="B225" s="33"/>
      <c r="C225" s="33"/>
      <c r="J225" s="33"/>
      <c r="K225" s="33"/>
      <c r="M225" s="33"/>
      <c r="N225" s="33"/>
      <c r="O225" s="33"/>
      <c r="P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</row>
    <row r="226" spans="1:30" ht="10.5" customHeight="1">
      <c r="A226" s="33"/>
      <c r="B226" s="33"/>
      <c r="C226" s="33"/>
      <c r="J226" s="33"/>
      <c r="K226" s="33"/>
      <c r="M226" s="33"/>
      <c r="N226" s="33"/>
      <c r="O226" s="33"/>
      <c r="P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</row>
    <row r="227" spans="1:30" ht="10.5" customHeight="1">
      <c r="A227" s="33"/>
      <c r="B227" s="33"/>
      <c r="C227" s="33"/>
      <c r="J227" s="33"/>
      <c r="K227" s="33"/>
      <c r="M227" s="33"/>
      <c r="N227" s="33"/>
      <c r="O227" s="33"/>
      <c r="P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</row>
    <row r="228" spans="1:30" ht="10.5" customHeight="1">
      <c r="A228" s="33"/>
      <c r="B228" s="33"/>
      <c r="C228" s="33"/>
      <c r="J228" s="33"/>
      <c r="K228" s="33"/>
      <c r="M228" s="33"/>
      <c r="N228" s="33"/>
      <c r="O228" s="33"/>
      <c r="P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</row>
    <row r="229" spans="1:30" ht="10.5" customHeight="1">
      <c r="A229" s="33"/>
      <c r="B229" s="33"/>
      <c r="C229" s="33"/>
      <c r="J229" s="33"/>
      <c r="K229" s="33"/>
      <c r="M229" s="33"/>
      <c r="N229" s="33"/>
      <c r="O229" s="33"/>
      <c r="P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</row>
    <row r="230" spans="1:30" ht="10.5" customHeight="1">
      <c r="A230" s="33"/>
      <c r="B230" s="33"/>
      <c r="C230" s="33"/>
      <c r="J230" s="33"/>
      <c r="K230" s="33"/>
      <c r="M230" s="33"/>
      <c r="N230" s="33"/>
      <c r="O230" s="33"/>
      <c r="P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</row>
    <row r="231" spans="1:30" ht="10.5" customHeight="1">
      <c r="A231" s="33"/>
      <c r="B231" s="33"/>
      <c r="C231" s="33"/>
      <c r="J231" s="33"/>
      <c r="K231" s="33"/>
      <c r="M231" s="33"/>
      <c r="N231" s="33"/>
      <c r="O231" s="33"/>
      <c r="P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</row>
    <row r="232" spans="1:30" ht="10.5" customHeight="1">
      <c r="A232" s="33"/>
      <c r="B232" s="33"/>
      <c r="C232" s="33"/>
      <c r="J232" s="33"/>
      <c r="K232" s="33"/>
      <c r="M232" s="33"/>
      <c r="N232" s="33"/>
      <c r="O232" s="33"/>
      <c r="P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</row>
    <row r="233" spans="1:30" ht="10.5" customHeight="1">
      <c r="A233" s="33"/>
      <c r="B233" s="33"/>
      <c r="C233" s="33"/>
      <c r="J233" s="33"/>
      <c r="K233" s="33"/>
      <c r="M233" s="33"/>
      <c r="N233" s="33"/>
      <c r="O233" s="33"/>
      <c r="P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</row>
    <row r="234" spans="1:30" ht="10.5" customHeight="1">
      <c r="A234" s="33"/>
      <c r="B234" s="33"/>
      <c r="C234" s="33"/>
      <c r="J234" s="33"/>
      <c r="K234" s="33"/>
      <c r="M234" s="33"/>
      <c r="N234" s="33"/>
      <c r="O234" s="33"/>
      <c r="P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</row>
  </sheetData>
  <sheetProtection password="FA9C" sheet="1" objects="1" scenarios="1" formatColumns="0" formatRows="0"/>
  <dataConsolidate leftLabels="1"/>
  <mergeCells count="14">
    <mergeCell ref="E43:E44"/>
    <mergeCell ref="F43:F44"/>
    <mergeCell ref="D9:F9"/>
    <mergeCell ref="I12:I14"/>
    <mergeCell ref="E64:G64"/>
    <mergeCell ref="E13:E14"/>
    <mergeCell ref="D13:D14"/>
    <mergeCell ref="F13:F14"/>
    <mergeCell ref="D12:G12"/>
    <mergeCell ref="D38:D39"/>
    <mergeCell ref="F38:F39"/>
    <mergeCell ref="D40:D41"/>
    <mergeCell ref="F40:F41"/>
    <mergeCell ref="D43:D44"/>
  </mergeCells>
  <dataValidations xWindow="885" yWindow="654" count="9">
    <dataValidation type="decimal" allowBlank="1" showErrorMessage="1" errorTitle="Ошибка" error="Допускается ввод только неотрицательных чисел!" sqref="G17:H17 G40:H40 G42:H42 G47:H47 G2:H2 G61:H61 G19:H38 G44:H44 G55:H58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G62:H62">
      <formula1>900</formula1>
    </dataValidation>
    <dataValidation type="decimal" allowBlank="1" showErrorMessage="1" errorTitle="Ошибка" error="Допускается ввод только действительных чисел!" sqref="G60:H60 G48:H52">
      <formula1>-9.99999999999999E+37</formula1>
      <formula2>9.99999999999999E+37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чих расходов" sqref="E2 G43:H43">
      <formula1>900</formula1>
    </dataValidation>
    <dataValidation type="decimal" allowBlank="1" showErrorMessage="1" errorTitle="Ошибка" error="Допускается ввод только действительных чисел!" sqref="G46:H46 G53:H53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54:H54">
      <formula1>900</formula1>
    </dataValidation>
    <dataValidation type="decimal" allowBlank="1" showErrorMessage="1" errorTitle="Ошибка" error="Введите значение от 0 до 100%" sqref="G59:H59 G4:H4">
      <formula1>0</formula1>
      <formula2>100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изводственного объекта" sqref="E4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G41:H41 G39:H39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0" tint="-0.249977111117893"/>
  </sheetPr>
  <dimension ref="A1:U32"/>
  <sheetViews>
    <sheetView showGridLines="0" topLeftCell="C4" zoomScaleNormal="100" workbookViewId="0"/>
  </sheetViews>
  <sheetFormatPr defaultColWidth="10.5703125" defaultRowHeight="15"/>
  <cols>
    <col min="1" max="1" width="9.140625" style="47" hidden="1" customWidth="1"/>
    <col min="2" max="2" width="9.140625" style="485" hidden="1" customWidth="1"/>
    <col min="3" max="3" width="3.7109375" style="52" customWidth="1"/>
    <col min="4" max="4" width="9.7109375" style="485" customWidth="1"/>
    <col min="5" max="5" width="37.7109375" style="485" customWidth="1"/>
    <col min="6" max="6" width="66.85546875" style="485" customWidth="1"/>
    <col min="7" max="7" width="116" style="485" customWidth="1"/>
    <col min="8" max="8" width="93.42578125" style="492" customWidth="1"/>
    <col min="9" max="17" width="10.5703125" style="485"/>
    <col min="18" max="18" width="10.5703125" style="247"/>
    <col min="19" max="16384" width="10.5703125" style="485"/>
  </cols>
  <sheetData>
    <row r="1" spans="1:21" s="492" customFormat="1" ht="15" hidden="1" customHeight="1">
      <c r="C1" s="235"/>
      <c r="G1" s="492">
        <v>4</v>
      </c>
      <c r="R1" s="248"/>
    </row>
    <row r="2" spans="1:21" s="492" customFormat="1" ht="15" hidden="1" customHeight="1">
      <c r="C2" s="235"/>
      <c r="R2" s="248"/>
    </row>
    <row r="3" spans="1:21" s="492" customFormat="1" ht="15" hidden="1" customHeight="1">
      <c r="C3" s="235"/>
      <c r="R3" s="248"/>
    </row>
    <row r="4" spans="1:21" ht="11.25" customHeight="1">
      <c r="C4" s="86"/>
      <c r="D4" s="487"/>
      <c r="E4" s="487"/>
      <c r="F4" s="487"/>
      <c r="G4" s="487"/>
    </row>
    <row r="5" spans="1:21">
      <c r="C5" s="86"/>
      <c r="D5" s="714" t="s">
        <v>244</v>
      </c>
      <c r="E5" s="714"/>
      <c r="F5" s="714"/>
      <c r="G5" s="714"/>
      <c r="H5" s="237"/>
    </row>
    <row r="6" spans="1:21" ht="15" customHeight="1">
      <c r="C6" s="86"/>
      <c r="D6" s="715" t="str">
        <f>IF(org=0,"Не определено",org)</f>
        <v>АО "ОЭЗ ППТ "Алабуга"</v>
      </c>
      <c r="E6" s="715"/>
      <c r="F6" s="715"/>
      <c r="G6" s="715"/>
      <c r="H6" s="237"/>
    </row>
    <row r="7" spans="1:21" s="609" customFormat="1">
      <c r="D7" s="354"/>
      <c r="E7" s="318"/>
      <c r="F7" s="318"/>
      <c r="G7" s="318"/>
      <c r="U7" s="254"/>
    </row>
    <row r="8" spans="1:21" s="71" customFormat="1" hidden="1">
      <c r="C8" s="134">
        <v>22</v>
      </c>
      <c r="D8" s="716" t="s">
        <v>236</v>
      </c>
      <c r="E8" s="717"/>
      <c r="F8" s="717"/>
      <c r="G8" s="718"/>
      <c r="U8" s="259"/>
    </row>
    <row r="9" spans="1:21" ht="11.25" hidden="1" customHeight="1">
      <c r="D9" s="719" t="s">
        <v>225</v>
      </c>
      <c r="E9" s="719"/>
      <c r="F9" s="719"/>
      <c r="G9" s="720" t="s">
        <v>226</v>
      </c>
    </row>
    <row r="10" spans="1:21" ht="11.25" hidden="1" customHeight="1">
      <c r="A10" s="47" t="s">
        <v>474</v>
      </c>
      <c r="D10" s="624" t="s">
        <v>25</v>
      </c>
      <c r="E10" s="331"/>
      <c r="F10" s="332" t="s">
        <v>215</v>
      </c>
      <c r="G10" s="721"/>
    </row>
    <row r="11" spans="1:21" ht="12" hidden="1" customHeight="1">
      <c r="D11" s="349" t="s">
        <v>26</v>
      </c>
      <c r="E11" s="333">
        <v>2</v>
      </c>
      <c r="F11" s="334">
        <v>3</v>
      </c>
      <c r="G11" s="335">
        <v>4</v>
      </c>
    </row>
    <row r="12" spans="1:21" hidden="1">
      <c r="D12" s="620">
        <v>1</v>
      </c>
      <c r="E12" s="337" t="s">
        <v>245</v>
      </c>
      <c r="F12" s="357" t="str">
        <f>IF(form_up_date="","",form_up_date)</f>
        <v>18.04.2022</v>
      </c>
      <c r="G12" s="359" t="s">
        <v>246</v>
      </c>
    </row>
    <row r="13" spans="1:21" ht="45" hidden="1">
      <c r="D13" s="620" t="s">
        <v>257</v>
      </c>
      <c r="E13" s="337" t="s">
        <v>247</v>
      </c>
      <c r="F13" s="357" t="s">
        <v>2777</v>
      </c>
      <c r="G13" s="338" t="s">
        <v>318</v>
      </c>
    </row>
    <row r="14" spans="1:21" ht="22.5" hidden="1">
      <c r="D14" s="620" t="s">
        <v>258</v>
      </c>
      <c r="E14" s="337" t="s">
        <v>248</v>
      </c>
      <c r="F14" s="357" t="s">
        <v>663</v>
      </c>
      <c r="G14" s="359" t="s">
        <v>249</v>
      </c>
    </row>
    <row r="15" spans="1:21" ht="22.5" hidden="1">
      <c r="D15" s="620" t="s">
        <v>259</v>
      </c>
      <c r="E15" s="337" t="s">
        <v>250</v>
      </c>
      <c r="F15" s="358" t="s">
        <v>251</v>
      </c>
      <c r="G15" s="338"/>
    </row>
    <row r="16" spans="1:21" hidden="1">
      <c r="D16" s="336" t="str">
        <f>D15&amp;".1"</f>
        <v>4.1.1</v>
      </c>
      <c r="E16" s="339" t="s">
        <v>3</v>
      </c>
      <c r="F16" s="357" t="str">
        <f>IF(region_name="","",region_name)</f>
        <v>Республика Татарстан</v>
      </c>
      <c r="G16" s="359" t="s">
        <v>252</v>
      </c>
    </row>
    <row r="17" spans="1:21" ht="22.5" hidden="1">
      <c r="D17" s="620" t="s">
        <v>260</v>
      </c>
      <c r="E17" s="340" t="s">
        <v>253</v>
      </c>
      <c r="F17" s="357" t="s">
        <v>1674</v>
      </c>
      <c r="G17" s="360" t="s">
        <v>254</v>
      </c>
    </row>
    <row r="18" spans="1:21" ht="56.25" hidden="1">
      <c r="D18" s="620" t="s">
        <v>261</v>
      </c>
      <c r="E18" s="341" t="s">
        <v>255</v>
      </c>
      <c r="F18" s="357" t="s">
        <v>2781</v>
      </c>
      <c r="G18" s="348" t="s">
        <v>317</v>
      </c>
    </row>
    <row r="19" spans="1:21" s="609" customFormat="1" hidden="1">
      <c r="D19" s="354"/>
      <c r="E19" s="318"/>
      <c r="F19" s="318"/>
      <c r="G19" s="318"/>
      <c r="U19" s="254"/>
    </row>
    <row r="20" spans="1:21" s="71" customFormat="1" hidden="1">
      <c r="C20" s="134">
        <v>23</v>
      </c>
      <c r="D20" s="716" t="s">
        <v>236</v>
      </c>
      <c r="E20" s="717"/>
      <c r="F20" s="717"/>
      <c r="G20" s="718"/>
      <c r="U20" s="259"/>
    </row>
    <row r="21" spans="1:21" ht="11.25" hidden="1" customHeight="1">
      <c r="D21" s="719" t="s">
        <v>225</v>
      </c>
      <c r="E21" s="719"/>
      <c r="F21" s="719"/>
      <c r="G21" s="720" t="s">
        <v>226</v>
      </c>
    </row>
    <row r="22" spans="1:21" ht="11.25" hidden="1" customHeight="1">
      <c r="A22" s="47" t="s">
        <v>474</v>
      </c>
      <c r="D22" s="624" t="s">
        <v>25</v>
      </c>
      <c r="E22" s="331"/>
      <c r="F22" s="332" t="s">
        <v>215</v>
      </c>
      <c r="G22" s="721"/>
    </row>
    <row r="23" spans="1:21" ht="12" hidden="1" customHeight="1">
      <c r="D23" s="349" t="s">
        <v>26</v>
      </c>
      <c r="E23" s="333">
        <v>2</v>
      </c>
      <c r="F23" s="334">
        <v>3</v>
      </c>
      <c r="G23" s="335">
        <v>4</v>
      </c>
    </row>
    <row r="24" spans="1:21" hidden="1">
      <c r="D24" s="620">
        <v>1</v>
      </c>
      <c r="E24" s="337" t="s">
        <v>245</v>
      </c>
      <c r="F24" s="357" t="str">
        <f>IF(form_up_date="","",form_up_date)</f>
        <v>18.04.2022</v>
      </c>
      <c r="G24" s="359" t="s">
        <v>246</v>
      </c>
    </row>
    <row r="25" spans="1:21" ht="45" hidden="1">
      <c r="D25" s="620" t="s">
        <v>257</v>
      </c>
      <c r="E25" s="337" t="s">
        <v>247</v>
      </c>
      <c r="F25" s="357" t="s">
        <v>2778</v>
      </c>
      <c r="G25" s="338" t="s">
        <v>318</v>
      </c>
    </row>
    <row r="26" spans="1:21" ht="22.5" hidden="1">
      <c r="D26" s="620" t="s">
        <v>258</v>
      </c>
      <c r="E26" s="337" t="s">
        <v>248</v>
      </c>
      <c r="F26" s="357" t="s">
        <v>663</v>
      </c>
      <c r="G26" s="359" t="s">
        <v>249</v>
      </c>
    </row>
    <row r="27" spans="1:21" ht="22.5" hidden="1">
      <c r="D27" s="620" t="s">
        <v>259</v>
      </c>
      <c r="E27" s="337" t="s">
        <v>250</v>
      </c>
      <c r="F27" s="358" t="s">
        <v>251</v>
      </c>
      <c r="G27" s="338"/>
    </row>
    <row r="28" spans="1:21" hidden="1">
      <c r="D28" s="336" t="str">
        <f>D27&amp;".1"</f>
        <v>4.1.1</v>
      </c>
      <c r="E28" s="339" t="s">
        <v>3</v>
      </c>
      <c r="F28" s="357" t="str">
        <f>IF(region_name="","",region_name)</f>
        <v>Республика Татарстан</v>
      </c>
      <c r="G28" s="359" t="s">
        <v>252</v>
      </c>
    </row>
    <row r="29" spans="1:21" ht="22.5" hidden="1">
      <c r="D29" s="620" t="s">
        <v>260</v>
      </c>
      <c r="E29" s="340" t="s">
        <v>253</v>
      </c>
      <c r="F29" s="357" t="s">
        <v>1674</v>
      </c>
      <c r="G29" s="360" t="s">
        <v>254</v>
      </c>
    </row>
    <row r="30" spans="1:21" ht="56.25" hidden="1">
      <c r="D30" s="620" t="s">
        <v>261</v>
      </c>
      <c r="E30" s="341" t="s">
        <v>255</v>
      </c>
      <c r="F30" s="357" t="s">
        <v>2781</v>
      </c>
      <c r="G30" s="348" t="s">
        <v>317</v>
      </c>
    </row>
    <row r="31" spans="1:21" hidden="1">
      <c r="D31" s="342"/>
      <c r="E31" s="343"/>
      <c r="F31" s="344"/>
      <c r="G31" s="345"/>
    </row>
    <row r="32" spans="1:21">
      <c r="D32" s="346"/>
      <c r="E32" s="713" t="s">
        <v>256</v>
      </c>
      <c r="F32" s="713"/>
      <c r="G32" s="347"/>
    </row>
  </sheetData>
  <sheetProtection password="FA9C" sheet="1" objects="1" scenarios="1" formatColumns="0" formatRows="0"/>
  <mergeCells count="9">
    <mergeCell ref="D21:F21"/>
    <mergeCell ref="G21:G22"/>
    <mergeCell ref="E32:F32"/>
    <mergeCell ref="D5:G5"/>
    <mergeCell ref="D6:G6"/>
    <mergeCell ref="D8:G8"/>
    <mergeCell ref="D9:F9"/>
    <mergeCell ref="G9:G10"/>
    <mergeCell ref="D20:G2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31:G3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5"/>
  <dimension ref="A1:CE30"/>
  <sheetViews>
    <sheetView showGridLines="0" topLeftCell="C4" zoomScaleNormal="100" workbookViewId="0">
      <selection activeCell="E19" sqref="E19:R19"/>
    </sheetView>
  </sheetViews>
  <sheetFormatPr defaultRowHeight="11.25"/>
  <cols>
    <col min="1" max="1" width="14.7109375" style="404" hidden="1" customWidth="1"/>
    <col min="2" max="2" width="17" style="47" hidden="1" customWidth="1"/>
    <col min="3" max="3" width="3.7109375" style="33" customWidth="1"/>
    <col min="4" max="6" width="7.7109375" style="33" customWidth="1"/>
    <col min="7" max="7" width="29.7109375" style="33" customWidth="1"/>
    <col min="8" max="8" width="3.7109375" style="33" customWidth="1"/>
    <col min="9" max="9" width="5.42578125" style="33" customWidth="1"/>
    <col min="10" max="10" width="24.5703125" style="33" bestFit="1" customWidth="1"/>
    <col min="11" max="11" width="24.42578125" style="33" customWidth="1"/>
    <col min="12" max="12" width="3.7109375" style="33" customWidth="1"/>
    <col min="13" max="13" width="6.28515625" style="33" bestFit="1" customWidth="1"/>
    <col min="14" max="14" width="25.85546875" style="33" customWidth="1"/>
    <col min="15" max="18" width="18.7109375" style="33" customWidth="1"/>
    <col min="19" max="19" width="93.42578125" style="33" customWidth="1"/>
    <col min="20" max="20" width="10.5703125" style="33" customWidth="1"/>
    <col min="21" max="22" width="10.5703125" style="499" customWidth="1"/>
    <col min="23" max="23" width="10.5703125" style="405" customWidth="1"/>
    <col min="24" max="27" width="10.5703125" style="47" customWidth="1"/>
    <col min="28" max="16384" width="9.140625" style="33"/>
  </cols>
  <sheetData>
    <row r="1" spans="1:83" hidden="1"/>
    <row r="2" spans="1:83" hidden="1"/>
    <row r="3" spans="1:83" hidden="1"/>
    <row r="4" spans="1:83" ht="3" customHeight="1">
      <c r="C4" s="87"/>
      <c r="D4" s="87"/>
      <c r="E4" s="87"/>
      <c r="F4" s="87"/>
      <c r="G4" s="87"/>
      <c r="H4" s="87"/>
      <c r="I4" s="87"/>
      <c r="J4" s="87"/>
      <c r="K4" s="88"/>
      <c r="L4" s="88"/>
      <c r="M4" s="88"/>
    </row>
    <row r="5" spans="1:83" ht="26.1" customHeight="1">
      <c r="C5" s="87"/>
      <c r="D5" s="735" t="s">
        <v>462</v>
      </c>
      <c r="E5" s="736"/>
      <c r="F5" s="736"/>
      <c r="G5" s="736"/>
      <c r="H5" s="736"/>
      <c r="I5" s="736"/>
      <c r="J5" s="736"/>
      <c r="K5" s="737"/>
      <c r="L5" s="406"/>
      <c r="M5" s="406"/>
    </row>
    <row r="6" spans="1:83" ht="3" customHeight="1">
      <c r="C6" s="87"/>
      <c r="D6" s="87"/>
      <c r="E6" s="87"/>
      <c r="F6" s="87"/>
      <c r="G6" s="385"/>
      <c r="H6" s="385"/>
      <c r="I6" s="385"/>
      <c r="J6" s="385"/>
      <c r="K6" s="407"/>
      <c r="L6" s="407"/>
      <c r="M6" s="407"/>
    </row>
    <row r="7" spans="1:83" ht="18.75">
      <c r="D7" s="667" t="s">
        <v>225</v>
      </c>
      <c r="E7" s="667"/>
      <c r="F7" s="667"/>
      <c r="G7" s="667"/>
      <c r="H7" s="667"/>
      <c r="I7" s="667"/>
      <c r="J7" s="667"/>
      <c r="K7" s="667"/>
      <c r="L7" s="667"/>
      <c r="M7" s="667"/>
      <c r="N7" s="667"/>
      <c r="O7" s="667"/>
      <c r="P7" s="667"/>
      <c r="Q7" s="667"/>
      <c r="R7" s="667"/>
      <c r="S7" s="667" t="s">
        <v>226</v>
      </c>
      <c r="T7" s="469"/>
    </row>
    <row r="8" spans="1:83" ht="46.5" customHeight="1">
      <c r="D8" s="488" t="s">
        <v>25</v>
      </c>
      <c r="E8" s="667" t="s">
        <v>25</v>
      </c>
      <c r="F8" s="667"/>
      <c r="G8" s="488" t="s">
        <v>243</v>
      </c>
      <c r="H8" s="667" t="s">
        <v>25</v>
      </c>
      <c r="I8" s="667"/>
      <c r="J8" s="488" t="s">
        <v>336</v>
      </c>
      <c r="K8" s="488" t="s">
        <v>358</v>
      </c>
      <c r="L8" s="667" t="s">
        <v>25</v>
      </c>
      <c r="M8" s="667"/>
      <c r="N8" s="488" t="s">
        <v>359</v>
      </c>
      <c r="O8" s="488" t="s">
        <v>360</v>
      </c>
      <c r="P8" s="488" t="s">
        <v>361</v>
      </c>
      <c r="Q8" s="488" t="s">
        <v>475</v>
      </c>
      <c r="R8" s="488" t="s">
        <v>362</v>
      </c>
      <c r="S8" s="667"/>
      <c r="T8" s="469"/>
    </row>
    <row r="9" spans="1:83" ht="10.5" customHeight="1">
      <c r="D9" s="89" t="s">
        <v>26</v>
      </c>
      <c r="E9" s="89"/>
      <c r="F9" s="89" t="s">
        <v>0</v>
      </c>
      <c r="G9" s="89" t="s">
        <v>1</v>
      </c>
      <c r="H9" s="89"/>
      <c r="I9" s="89" t="s">
        <v>2</v>
      </c>
      <c r="J9" s="89" t="s">
        <v>12</v>
      </c>
      <c r="K9" s="89" t="s">
        <v>13</v>
      </c>
      <c r="L9" s="89"/>
      <c r="M9" s="89" t="s">
        <v>31</v>
      </c>
      <c r="N9" s="89" t="s">
        <v>32</v>
      </c>
      <c r="O9" s="89" t="s">
        <v>351</v>
      </c>
      <c r="P9" s="89" t="s">
        <v>352</v>
      </c>
      <c r="Q9" s="89" t="s">
        <v>353</v>
      </c>
      <c r="R9" s="89" t="s">
        <v>354</v>
      </c>
      <c r="S9" s="89"/>
      <c r="T9" s="469"/>
    </row>
    <row r="10" spans="1:83" s="87" customFormat="1" ht="18.75" hidden="1">
      <c r="A10" s="409"/>
      <c r="B10" s="14"/>
      <c r="D10" s="346"/>
      <c r="E10" s="346"/>
      <c r="F10" s="346"/>
      <c r="Q10" s="410"/>
      <c r="R10" s="411"/>
      <c r="T10" s="470"/>
      <c r="U10" s="576"/>
      <c r="V10" s="576"/>
      <c r="W10" s="412"/>
      <c r="X10" s="14"/>
      <c r="Y10" s="14"/>
      <c r="Z10" s="14"/>
      <c r="AA10" s="14"/>
    </row>
    <row r="11" spans="1:83" s="402" customFormat="1" ht="18.75" hidden="1">
      <c r="A11" s="413"/>
      <c r="B11" s="403"/>
      <c r="D11" s="414" t="s">
        <v>242</v>
      </c>
      <c r="E11" s="415"/>
      <c r="F11" s="415"/>
      <c r="G11" s="415"/>
      <c r="H11" s="415"/>
      <c r="I11" s="415"/>
      <c r="J11" s="415"/>
      <c r="K11" s="415"/>
      <c r="L11" s="415"/>
      <c r="M11" s="415"/>
      <c r="N11" s="415"/>
      <c r="O11" s="415"/>
      <c r="P11" s="415"/>
      <c r="Q11" s="415"/>
      <c r="R11" s="415"/>
      <c r="T11" s="469"/>
      <c r="U11" s="499"/>
      <c r="V11" s="499"/>
      <c r="W11" s="416"/>
      <c r="X11" s="403"/>
      <c r="Y11" s="403"/>
      <c r="Z11" s="403"/>
      <c r="AA11" s="403"/>
    </row>
    <row r="12" spans="1:83" s="71" customFormat="1" ht="90" hidden="1" customHeight="1">
      <c r="A12" s="554">
        <v>22</v>
      </c>
      <c r="B12" s="473"/>
      <c r="C12" s="473"/>
      <c r="D12" s="731" t="s">
        <v>26</v>
      </c>
      <c r="E12" s="738" t="s">
        <v>2779</v>
      </c>
      <c r="F12" s="739"/>
      <c r="G12" s="739"/>
      <c r="H12" s="739"/>
      <c r="I12" s="739"/>
      <c r="J12" s="739"/>
      <c r="K12" s="739"/>
      <c r="L12" s="739"/>
      <c r="M12" s="739"/>
      <c r="N12" s="739"/>
      <c r="O12" s="739"/>
      <c r="P12" s="739"/>
      <c r="Q12" s="739"/>
      <c r="R12" s="739"/>
      <c r="S12" s="635"/>
      <c r="T12" s="483"/>
      <c r="U12" s="483"/>
      <c r="V12" s="483"/>
      <c r="W12" s="482"/>
      <c r="X12" s="482"/>
      <c r="Y12" s="482"/>
      <c r="Z12" s="482"/>
      <c r="AA12" s="477"/>
      <c r="AB12" s="478"/>
      <c r="AC12" s="732"/>
      <c r="AD12" s="479"/>
      <c r="AE12" s="480" t="s">
        <v>141</v>
      </c>
      <c r="AF12" s="480"/>
      <c r="AG12" s="481" t="s">
        <v>464</v>
      </c>
      <c r="AH12" s="484">
        <v>3</v>
      </c>
      <c r="AI12" s="483"/>
      <c r="AJ12" s="483"/>
      <c r="AK12" s="483"/>
      <c r="AL12" s="483"/>
      <c r="AM12" s="483"/>
      <c r="AN12" s="483"/>
      <c r="AO12" s="483"/>
      <c r="AP12" s="483"/>
      <c r="AQ12" s="483"/>
      <c r="AR12" s="483"/>
      <c r="AS12" s="483"/>
      <c r="AT12" s="483"/>
      <c r="AU12" s="483"/>
      <c r="AV12" s="483"/>
      <c r="AW12" s="483"/>
      <c r="AX12" s="483"/>
      <c r="AY12" s="483"/>
      <c r="AZ12" s="483"/>
      <c r="BA12" s="483"/>
      <c r="BB12" s="483"/>
      <c r="BC12" s="483"/>
      <c r="BD12" s="483"/>
      <c r="BE12" s="483"/>
      <c r="BF12" s="483"/>
      <c r="BG12" s="483"/>
      <c r="BH12" s="483"/>
      <c r="BI12" s="483"/>
      <c r="BJ12" s="483"/>
      <c r="BK12" s="483"/>
      <c r="BL12" s="483"/>
      <c r="BM12" s="483"/>
      <c r="BN12" s="483"/>
      <c r="BO12" s="483"/>
      <c r="BP12" s="483"/>
      <c r="BQ12" s="483"/>
      <c r="BR12" s="483"/>
      <c r="BS12" s="483"/>
      <c r="BT12" s="483"/>
      <c r="BU12" s="483"/>
      <c r="BV12" s="482"/>
      <c r="BW12" s="482"/>
      <c r="BX12" s="482"/>
      <c r="BY12" s="482"/>
      <c r="BZ12" s="482"/>
      <c r="CA12" s="482"/>
      <c r="CB12" s="482"/>
      <c r="CC12" s="482"/>
      <c r="CD12" s="482"/>
      <c r="CE12" s="482"/>
    </row>
    <row r="13" spans="1:83" s="71" customFormat="1" ht="22.5" hidden="1">
      <c r="A13" s="443"/>
      <c r="B13" s="492"/>
      <c r="C13" s="486"/>
      <c r="D13" s="731"/>
      <c r="E13" s="733" t="s">
        <v>469</v>
      </c>
      <c r="F13" s="733"/>
      <c r="G13" s="733"/>
      <c r="H13" s="733"/>
      <c r="I13" s="733"/>
      <c r="J13" s="733"/>
      <c r="K13" s="733"/>
      <c r="L13" s="733"/>
      <c r="M13" s="733"/>
      <c r="N13" s="733"/>
      <c r="O13" s="733"/>
      <c r="P13" s="733"/>
      <c r="Q13" s="8">
        <f>SUMIF(T14:T15,"i",Q14:Q15)</f>
        <v>0</v>
      </c>
      <c r="R13" s="555"/>
      <c r="S13" s="623" t="s">
        <v>470</v>
      </c>
      <c r="T13" s="260" t="s">
        <v>367</v>
      </c>
      <c r="U13" s="734">
        <v>1</v>
      </c>
      <c r="V13" s="734" t="str">
        <f>INDEX(List01_flag_index_1,1,MATCH(A12,List01_NumberColumns,0))</f>
        <v>отсутствует</v>
      </c>
      <c r="W13" s="492"/>
      <c r="X13" s="492"/>
      <c r="Y13" s="492"/>
      <c r="Z13" s="492"/>
      <c r="AA13" s="498"/>
      <c r="AB13" s="492"/>
      <c r="AC13" s="732"/>
      <c r="AD13" s="479"/>
      <c r="AE13" s="492"/>
      <c r="AF13" s="492"/>
      <c r="AG13" s="498"/>
      <c r="AH13" s="498"/>
      <c r="AI13" s="498"/>
      <c r="AJ13" s="498"/>
      <c r="AK13" s="498"/>
      <c r="AL13" s="498"/>
      <c r="AM13" s="498"/>
      <c r="AN13" s="498"/>
      <c r="AO13" s="498"/>
      <c r="AP13" s="498"/>
      <c r="AQ13" s="498"/>
      <c r="AR13" s="498"/>
      <c r="AS13" s="498"/>
      <c r="AT13" s="498"/>
      <c r="AU13" s="498"/>
      <c r="AV13" s="498"/>
      <c r="AW13" s="498"/>
      <c r="AX13" s="498"/>
      <c r="AY13" s="498"/>
      <c r="AZ13" s="498"/>
      <c r="BA13" s="498"/>
      <c r="BB13" s="498"/>
      <c r="BC13" s="498"/>
      <c r="BD13" s="498"/>
      <c r="BE13" s="498"/>
      <c r="BF13" s="498"/>
      <c r="BG13" s="498"/>
      <c r="BH13" s="498"/>
      <c r="BI13" s="498"/>
      <c r="BJ13" s="498"/>
      <c r="BK13" s="498"/>
      <c r="BL13" s="498"/>
      <c r="BM13" s="498"/>
      <c r="BN13" s="498"/>
      <c r="BO13" s="498"/>
      <c r="BP13" s="498"/>
      <c r="BQ13" s="498"/>
      <c r="BR13" s="498"/>
      <c r="BS13" s="498"/>
      <c r="BT13" s="498"/>
      <c r="BU13" s="498"/>
      <c r="BV13" s="492"/>
      <c r="BW13" s="492"/>
      <c r="BX13" s="492"/>
      <c r="BY13" s="492"/>
      <c r="BZ13" s="492"/>
      <c r="CA13" s="492"/>
      <c r="CB13" s="492"/>
      <c r="CC13" s="492"/>
      <c r="CD13" s="492"/>
      <c r="CE13" s="492"/>
    </row>
    <row r="14" spans="1:83" s="71" customFormat="1" ht="11.25" hidden="1" customHeight="1">
      <c r="A14" s="621"/>
      <c r="B14" s="498"/>
      <c r="C14" s="498"/>
      <c r="D14" s="731"/>
      <c r="E14" s="557"/>
      <c r="F14" s="557">
        <v>0</v>
      </c>
      <c r="G14" s="557"/>
      <c r="H14" s="557"/>
      <c r="I14" s="557"/>
      <c r="J14" s="557"/>
      <c r="K14" s="557"/>
      <c r="L14" s="557"/>
      <c r="M14" s="557"/>
      <c r="N14" s="557"/>
      <c r="O14" s="557"/>
      <c r="P14" s="557"/>
      <c r="Q14" s="557"/>
      <c r="R14" s="557"/>
      <c r="S14" s="587"/>
      <c r="T14" s="498"/>
      <c r="U14" s="734"/>
      <c r="V14" s="734"/>
      <c r="W14" s="498"/>
      <c r="X14" s="498"/>
      <c r="Y14" s="498"/>
      <c r="Z14" s="498"/>
      <c r="AA14" s="498"/>
      <c r="AB14" s="492"/>
      <c r="AC14" s="732"/>
      <c r="AD14" s="479"/>
      <c r="AE14" s="492"/>
      <c r="AF14" s="492"/>
      <c r="AG14" s="498"/>
      <c r="AH14" s="498"/>
      <c r="AI14" s="498"/>
      <c r="AJ14" s="498"/>
      <c r="AK14" s="498"/>
      <c r="AL14" s="498"/>
      <c r="AM14" s="498"/>
      <c r="AN14" s="498"/>
      <c r="AO14" s="498"/>
      <c r="AP14" s="498"/>
      <c r="AQ14" s="498"/>
      <c r="AR14" s="498"/>
      <c r="AS14" s="498"/>
      <c r="AT14" s="498"/>
      <c r="AU14" s="498"/>
      <c r="AV14" s="498"/>
      <c r="AW14" s="498"/>
      <c r="AX14" s="498"/>
      <c r="AY14" s="498"/>
      <c r="AZ14" s="498"/>
      <c r="BA14" s="498"/>
      <c r="BB14" s="498"/>
      <c r="BC14" s="498"/>
      <c r="BD14" s="498"/>
      <c r="BE14" s="498"/>
      <c r="BF14" s="498"/>
      <c r="BG14" s="498"/>
      <c r="BH14" s="498"/>
      <c r="BI14" s="498"/>
      <c r="BJ14" s="498"/>
      <c r="BK14" s="498"/>
      <c r="BL14" s="498"/>
      <c r="BM14" s="498"/>
      <c r="BN14" s="498"/>
      <c r="BO14" s="498"/>
      <c r="BP14" s="498"/>
      <c r="BQ14" s="498"/>
      <c r="BR14" s="498"/>
      <c r="BS14" s="498"/>
      <c r="BT14" s="498"/>
      <c r="BU14" s="498"/>
      <c r="BV14" s="498"/>
      <c r="BW14" s="498"/>
      <c r="BX14" s="498"/>
      <c r="BY14" s="498"/>
      <c r="BZ14" s="498"/>
      <c r="CA14" s="498"/>
      <c r="CB14" s="498"/>
      <c r="CC14" s="498"/>
      <c r="CD14" s="498"/>
      <c r="CE14" s="498"/>
    </row>
    <row r="15" spans="1:83" s="71" customFormat="1" hidden="1">
      <c r="A15" s="443"/>
      <c r="B15" s="492"/>
      <c r="C15" s="486"/>
      <c r="D15" s="731"/>
      <c r="E15" s="558" t="s">
        <v>141</v>
      </c>
      <c r="F15" s="559" t="s">
        <v>141</v>
      </c>
      <c r="G15" s="559" t="s">
        <v>141</v>
      </c>
      <c r="H15" s="560" t="s">
        <v>141</v>
      </c>
      <c r="I15" s="560"/>
      <c r="J15" s="560"/>
      <c r="K15" s="560"/>
      <c r="L15" s="560"/>
      <c r="M15" s="560"/>
      <c r="N15" s="560"/>
      <c r="O15" s="560"/>
      <c r="P15" s="560"/>
      <c r="Q15" s="560"/>
      <c r="R15" s="561"/>
      <c r="S15" s="588"/>
      <c r="T15" s="498"/>
      <c r="U15" s="734"/>
      <c r="V15" s="734"/>
      <c r="W15" s="492"/>
      <c r="X15" s="492"/>
      <c r="Y15" s="492"/>
      <c r="Z15" s="492"/>
      <c r="AA15" s="498"/>
      <c r="AB15" s="492"/>
      <c r="AC15" s="732"/>
      <c r="AD15" s="479"/>
      <c r="AE15" s="492"/>
      <c r="AF15" s="492"/>
      <c r="AG15" s="498"/>
      <c r="AH15" s="498"/>
      <c r="AI15" s="498"/>
      <c r="AJ15" s="498"/>
      <c r="AK15" s="498"/>
      <c r="AL15" s="498"/>
      <c r="AM15" s="498"/>
      <c r="AN15" s="498"/>
      <c r="AO15" s="498"/>
      <c r="AP15" s="498"/>
      <c r="AQ15" s="498"/>
      <c r="AR15" s="498"/>
      <c r="AS15" s="498"/>
      <c r="AT15" s="498"/>
      <c r="AU15" s="498"/>
      <c r="AV15" s="498"/>
      <c r="AW15" s="498"/>
      <c r="AX15" s="498"/>
      <c r="AY15" s="498"/>
      <c r="AZ15" s="498"/>
      <c r="BA15" s="498"/>
      <c r="BB15" s="498"/>
      <c r="BC15" s="498"/>
      <c r="BD15" s="498"/>
      <c r="BE15" s="498"/>
      <c r="BF15" s="498"/>
      <c r="BG15" s="498"/>
      <c r="BH15" s="498"/>
      <c r="BI15" s="498"/>
      <c r="BJ15" s="498"/>
      <c r="BK15" s="498"/>
      <c r="BL15" s="498"/>
      <c r="BM15" s="498"/>
      <c r="BN15" s="498"/>
      <c r="BO15" s="498"/>
      <c r="BP15" s="498"/>
      <c r="BQ15" s="498"/>
      <c r="BR15" s="498"/>
      <c r="BS15" s="498"/>
      <c r="BT15" s="498"/>
      <c r="BU15" s="498"/>
      <c r="BV15" s="492"/>
      <c r="BW15" s="492"/>
      <c r="BX15" s="492"/>
      <c r="BY15" s="492"/>
      <c r="BZ15" s="492"/>
      <c r="CA15" s="492"/>
      <c r="CB15" s="492"/>
      <c r="CC15" s="492"/>
      <c r="CD15" s="492"/>
      <c r="CE15" s="492"/>
    </row>
    <row r="16" spans="1:83" s="71" customFormat="1" ht="22.5" hidden="1">
      <c r="A16" s="443"/>
      <c r="B16" s="492"/>
      <c r="C16" s="486"/>
      <c r="D16" s="731"/>
      <c r="E16" s="733" t="s">
        <v>468</v>
      </c>
      <c r="F16" s="733"/>
      <c r="G16" s="733"/>
      <c r="H16" s="733"/>
      <c r="I16" s="733"/>
      <c r="J16" s="733"/>
      <c r="K16" s="733"/>
      <c r="L16" s="733"/>
      <c r="M16" s="733"/>
      <c r="N16" s="733"/>
      <c r="O16" s="733"/>
      <c r="P16" s="733"/>
      <c r="Q16" s="8">
        <f>SUMIF(T17:T18,"i",Q17:Q18)</f>
        <v>0</v>
      </c>
      <c r="R16" s="555"/>
      <c r="S16" s="623" t="s">
        <v>470</v>
      </c>
      <c r="T16" s="260" t="s">
        <v>367</v>
      </c>
      <c r="U16" s="734">
        <v>2</v>
      </c>
      <c r="V16" s="734" t="str">
        <f>INDEX(List01_flag_index_2,1,MATCH(A12,List01_NumberColumns,0))</f>
        <v>отсутствует</v>
      </c>
      <c r="W16" s="492"/>
      <c r="X16" s="492"/>
      <c r="Y16" s="492"/>
      <c r="Z16" s="492"/>
      <c r="AA16" s="498"/>
      <c r="AB16" s="492"/>
      <c r="AC16" s="732"/>
      <c r="AD16" s="479"/>
      <c r="AE16" s="492"/>
      <c r="AF16" s="492"/>
      <c r="AG16" s="498"/>
      <c r="AH16" s="498"/>
      <c r="AI16" s="498"/>
      <c r="AJ16" s="498"/>
      <c r="AK16" s="498"/>
      <c r="AL16" s="498"/>
      <c r="AM16" s="498"/>
      <c r="AN16" s="498"/>
      <c r="AO16" s="498"/>
      <c r="AP16" s="498"/>
      <c r="AQ16" s="498"/>
      <c r="AR16" s="498"/>
      <c r="AS16" s="498"/>
      <c r="AT16" s="498"/>
      <c r="AU16" s="498"/>
      <c r="AV16" s="498"/>
      <c r="AW16" s="498"/>
      <c r="AX16" s="498"/>
      <c r="AY16" s="498"/>
      <c r="AZ16" s="498"/>
      <c r="BA16" s="498"/>
      <c r="BB16" s="498"/>
      <c r="BC16" s="498"/>
      <c r="BD16" s="498"/>
      <c r="BE16" s="498"/>
      <c r="BF16" s="498"/>
      <c r="BG16" s="498"/>
      <c r="BH16" s="498"/>
      <c r="BI16" s="498"/>
      <c r="BJ16" s="498"/>
      <c r="BK16" s="498"/>
      <c r="BL16" s="498"/>
      <c r="BM16" s="498"/>
      <c r="BN16" s="498"/>
      <c r="BO16" s="498"/>
      <c r="BP16" s="498"/>
      <c r="BQ16" s="498"/>
      <c r="BR16" s="498"/>
      <c r="BS16" s="498"/>
      <c r="BT16" s="498"/>
      <c r="BU16" s="498"/>
      <c r="BV16" s="492"/>
      <c r="BW16" s="492"/>
      <c r="BX16" s="492"/>
      <c r="BY16" s="492"/>
      <c r="BZ16" s="492"/>
      <c r="CA16" s="492"/>
      <c r="CB16" s="492"/>
      <c r="CC16" s="492"/>
      <c r="CD16" s="492"/>
      <c r="CE16" s="492"/>
    </row>
    <row r="17" spans="1:83" s="71" customFormat="1" ht="11.25" hidden="1" customHeight="1">
      <c r="A17" s="621"/>
      <c r="B17" s="498"/>
      <c r="C17" s="498"/>
      <c r="D17" s="731"/>
      <c r="E17" s="557"/>
      <c r="F17" s="557">
        <v>0</v>
      </c>
      <c r="G17" s="557"/>
      <c r="H17" s="557"/>
      <c r="I17" s="557"/>
      <c r="J17" s="557"/>
      <c r="K17" s="557"/>
      <c r="L17" s="557"/>
      <c r="M17" s="557"/>
      <c r="N17" s="557"/>
      <c r="O17" s="557"/>
      <c r="P17" s="557"/>
      <c r="Q17" s="557"/>
      <c r="R17" s="557"/>
      <c r="S17" s="587"/>
      <c r="T17" s="498"/>
      <c r="U17" s="734"/>
      <c r="V17" s="734"/>
      <c r="W17" s="498"/>
      <c r="X17" s="498"/>
      <c r="Y17" s="498"/>
      <c r="Z17" s="498"/>
      <c r="AA17" s="498"/>
      <c r="AB17" s="492"/>
      <c r="AC17" s="732"/>
      <c r="AD17" s="479"/>
      <c r="AE17" s="492"/>
      <c r="AF17" s="492"/>
      <c r="AG17" s="498"/>
      <c r="AH17" s="498"/>
      <c r="AI17" s="498"/>
      <c r="AJ17" s="498"/>
      <c r="AK17" s="498"/>
      <c r="AL17" s="498"/>
      <c r="AM17" s="498"/>
      <c r="AN17" s="498"/>
      <c r="AO17" s="498"/>
      <c r="AP17" s="498"/>
      <c r="AQ17" s="498"/>
      <c r="AR17" s="498"/>
      <c r="AS17" s="498"/>
      <c r="AT17" s="498"/>
      <c r="AU17" s="498"/>
      <c r="AV17" s="498"/>
      <c r="AW17" s="498"/>
      <c r="AX17" s="498"/>
      <c r="AY17" s="498"/>
      <c r="AZ17" s="498"/>
      <c r="BA17" s="498"/>
      <c r="BB17" s="498"/>
      <c r="BC17" s="498"/>
      <c r="BD17" s="498"/>
      <c r="BE17" s="498"/>
      <c r="BF17" s="498"/>
      <c r="BG17" s="498"/>
      <c r="BH17" s="498"/>
      <c r="BI17" s="498"/>
      <c r="BJ17" s="498"/>
      <c r="BK17" s="498"/>
      <c r="BL17" s="498"/>
      <c r="BM17" s="498"/>
      <c r="BN17" s="498"/>
      <c r="BO17" s="498"/>
      <c r="BP17" s="498"/>
      <c r="BQ17" s="498"/>
      <c r="BR17" s="498"/>
      <c r="BS17" s="498"/>
      <c r="BT17" s="498"/>
      <c r="BU17" s="498"/>
      <c r="BV17" s="498"/>
      <c r="BW17" s="498"/>
      <c r="BX17" s="498"/>
      <c r="BY17" s="498"/>
      <c r="BZ17" s="498"/>
      <c r="CA17" s="498"/>
      <c r="CB17" s="498"/>
      <c r="CC17" s="498"/>
      <c r="CD17" s="498"/>
      <c r="CE17" s="498"/>
    </row>
    <row r="18" spans="1:83" s="71" customFormat="1" hidden="1">
      <c r="A18" s="443"/>
      <c r="B18" s="492"/>
      <c r="C18" s="486"/>
      <c r="D18" s="731"/>
      <c r="E18" s="558" t="s">
        <v>141</v>
      </c>
      <c r="F18" s="559" t="s">
        <v>141</v>
      </c>
      <c r="G18" s="559" t="s">
        <v>141</v>
      </c>
      <c r="H18" s="560" t="s">
        <v>141</v>
      </c>
      <c r="I18" s="560"/>
      <c r="J18" s="560"/>
      <c r="K18" s="560"/>
      <c r="L18" s="560"/>
      <c r="M18" s="560"/>
      <c r="N18" s="560"/>
      <c r="O18" s="560"/>
      <c r="P18" s="560"/>
      <c r="Q18" s="560"/>
      <c r="R18" s="561"/>
      <c r="S18" s="588"/>
      <c r="T18" s="498"/>
      <c r="U18" s="734"/>
      <c r="V18" s="734"/>
      <c r="W18" s="492"/>
      <c r="X18" s="492"/>
      <c r="Y18" s="492"/>
      <c r="Z18" s="492"/>
      <c r="AA18" s="498"/>
      <c r="AB18" s="492"/>
      <c r="AC18" s="732"/>
      <c r="AD18" s="479"/>
      <c r="AE18" s="492"/>
      <c r="AF18" s="492"/>
      <c r="AG18" s="498"/>
      <c r="AH18" s="498"/>
      <c r="AI18" s="498"/>
      <c r="AJ18" s="498"/>
      <c r="AK18" s="498"/>
      <c r="AL18" s="498"/>
      <c r="AM18" s="498"/>
      <c r="AN18" s="498"/>
      <c r="AO18" s="498"/>
      <c r="AP18" s="498"/>
      <c r="AQ18" s="498"/>
      <c r="AR18" s="498"/>
      <c r="AS18" s="498"/>
      <c r="AT18" s="498"/>
      <c r="AU18" s="498"/>
      <c r="AV18" s="498"/>
      <c r="AW18" s="498"/>
      <c r="AX18" s="498"/>
      <c r="AY18" s="498"/>
      <c r="AZ18" s="498"/>
      <c r="BA18" s="498"/>
      <c r="BB18" s="498"/>
      <c r="BC18" s="498"/>
      <c r="BD18" s="498"/>
      <c r="BE18" s="498"/>
      <c r="BF18" s="498"/>
      <c r="BG18" s="498"/>
      <c r="BH18" s="498"/>
      <c r="BI18" s="498"/>
      <c r="BJ18" s="498"/>
      <c r="BK18" s="498"/>
      <c r="BL18" s="498"/>
      <c r="BM18" s="498"/>
      <c r="BN18" s="498"/>
      <c r="BO18" s="498"/>
      <c r="BP18" s="498"/>
      <c r="BQ18" s="498"/>
      <c r="BR18" s="498"/>
      <c r="BS18" s="498"/>
      <c r="BT18" s="498"/>
      <c r="BU18" s="498"/>
      <c r="BV18" s="492"/>
      <c r="BW18" s="492"/>
      <c r="BX18" s="492"/>
      <c r="BY18" s="492"/>
      <c r="BZ18" s="492"/>
      <c r="CA18" s="492"/>
      <c r="CB18" s="492"/>
      <c r="CC18" s="492"/>
      <c r="CD18" s="492"/>
      <c r="CE18" s="492"/>
    </row>
    <row r="19" spans="1:83" s="71" customFormat="1" ht="90" hidden="1" customHeight="1">
      <c r="A19" s="554">
        <v>23</v>
      </c>
      <c r="B19" s="473"/>
      <c r="C19" s="473"/>
      <c r="D19" s="731" t="s">
        <v>0</v>
      </c>
      <c r="E19" s="738" t="s">
        <v>2780</v>
      </c>
      <c r="F19" s="739"/>
      <c r="G19" s="739"/>
      <c r="H19" s="739"/>
      <c r="I19" s="739"/>
      <c r="J19" s="739"/>
      <c r="K19" s="739"/>
      <c r="L19" s="739"/>
      <c r="M19" s="739"/>
      <c r="N19" s="739"/>
      <c r="O19" s="739"/>
      <c r="P19" s="739"/>
      <c r="Q19" s="739"/>
      <c r="R19" s="739"/>
      <c r="S19" s="635"/>
      <c r="T19" s="483"/>
      <c r="U19" s="483"/>
      <c r="V19" s="483"/>
      <c r="W19" s="482"/>
      <c r="X19" s="482"/>
      <c r="Y19" s="482"/>
      <c r="Z19" s="482"/>
      <c r="AA19" s="477"/>
      <c r="AB19" s="478"/>
      <c r="AC19" s="732"/>
      <c r="AD19" s="479"/>
      <c r="AE19" s="480" t="s">
        <v>141</v>
      </c>
      <c r="AF19" s="480"/>
      <c r="AG19" s="481" t="s">
        <v>464</v>
      </c>
      <c r="AH19" s="484">
        <v>3</v>
      </c>
      <c r="AI19" s="483"/>
      <c r="AJ19" s="483"/>
      <c r="AK19" s="483"/>
      <c r="AL19" s="483"/>
      <c r="AM19" s="483"/>
      <c r="AN19" s="483"/>
      <c r="AO19" s="483"/>
      <c r="AP19" s="483"/>
      <c r="AQ19" s="483"/>
      <c r="AR19" s="483"/>
      <c r="AS19" s="483"/>
      <c r="AT19" s="483"/>
      <c r="AU19" s="483"/>
      <c r="AV19" s="483"/>
      <c r="AW19" s="483"/>
      <c r="AX19" s="483"/>
      <c r="AY19" s="483"/>
      <c r="AZ19" s="483"/>
      <c r="BA19" s="483"/>
      <c r="BB19" s="483"/>
      <c r="BC19" s="483"/>
      <c r="BD19" s="483"/>
      <c r="BE19" s="483"/>
      <c r="BF19" s="483"/>
      <c r="BG19" s="483"/>
      <c r="BH19" s="483"/>
      <c r="BI19" s="483"/>
      <c r="BJ19" s="483"/>
      <c r="BK19" s="483"/>
      <c r="BL19" s="483"/>
      <c r="BM19" s="483"/>
      <c r="BN19" s="483"/>
      <c r="BO19" s="483"/>
      <c r="BP19" s="483"/>
      <c r="BQ19" s="483"/>
      <c r="BR19" s="483"/>
      <c r="BS19" s="483"/>
      <c r="BT19" s="483"/>
      <c r="BU19" s="483"/>
      <c r="BV19" s="482"/>
      <c r="BW19" s="482"/>
      <c r="BX19" s="482"/>
      <c r="BY19" s="482"/>
      <c r="BZ19" s="482"/>
      <c r="CA19" s="482"/>
      <c r="CB19" s="482"/>
      <c r="CC19" s="482"/>
      <c r="CD19" s="482"/>
      <c r="CE19" s="482"/>
    </row>
    <row r="20" spans="1:83" s="71" customFormat="1" ht="22.5" hidden="1">
      <c r="A20" s="443"/>
      <c r="B20" s="492"/>
      <c r="C20" s="486"/>
      <c r="D20" s="731"/>
      <c r="E20" s="733" t="s">
        <v>469</v>
      </c>
      <c r="F20" s="733"/>
      <c r="G20" s="733"/>
      <c r="H20" s="733"/>
      <c r="I20" s="733"/>
      <c r="J20" s="733"/>
      <c r="K20" s="733"/>
      <c r="L20" s="733"/>
      <c r="M20" s="733"/>
      <c r="N20" s="733"/>
      <c r="O20" s="733"/>
      <c r="P20" s="733"/>
      <c r="Q20" s="8">
        <f>SUMIF(T21:T22,"i",Q21:Q22)</f>
        <v>0</v>
      </c>
      <c r="R20" s="555"/>
      <c r="S20" s="623" t="s">
        <v>470</v>
      </c>
      <c r="T20" s="260" t="s">
        <v>367</v>
      </c>
      <c r="U20" s="734">
        <v>1</v>
      </c>
      <c r="V20" s="734" t="str">
        <f>INDEX(List01_flag_index_1,1,MATCH(A19,List01_NumberColumns,0))</f>
        <v>отсутствует</v>
      </c>
      <c r="W20" s="492"/>
      <c r="X20" s="492"/>
      <c r="Y20" s="492"/>
      <c r="Z20" s="492"/>
      <c r="AA20" s="498"/>
      <c r="AB20" s="492"/>
      <c r="AC20" s="732"/>
      <c r="AD20" s="479"/>
      <c r="AE20" s="492"/>
      <c r="AF20" s="492"/>
      <c r="AG20" s="498"/>
      <c r="AH20" s="498"/>
      <c r="AI20" s="498"/>
      <c r="AJ20" s="498"/>
      <c r="AK20" s="498"/>
      <c r="AL20" s="498"/>
      <c r="AM20" s="498"/>
      <c r="AN20" s="498"/>
      <c r="AO20" s="498"/>
      <c r="AP20" s="498"/>
      <c r="AQ20" s="498"/>
      <c r="AR20" s="498"/>
      <c r="AS20" s="498"/>
      <c r="AT20" s="498"/>
      <c r="AU20" s="498"/>
      <c r="AV20" s="498"/>
      <c r="AW20" s="498"/>
      <c r="AX20" s="498"/>
      <c r="AY20" s="498"/>
      <c r="AZ20" s="498"/>
      <c r="BA20" s="498"/>
      <c r="BB20" s="498"/>
      <c r="BC20" s="498"/>
      <c r="BD20" s="498"/>
      <c r="BE20" s="498"/>
      <c r="BF20" s="498"/>
      <c r="BG20" s="498"/>
      <c r="BH20" s="498"/>
      <c r="BI20" s="498"/>
      <c r="BJ20" s="498"/>
      <c r="BK20" s="498"/>
      <c r="BL20" s="498"/>
      <c r="BM20" s="498"/>
      <c r="BN20" s="498"/>
      <c r="BO20" s="498"/>
      <c r="BP20" s="498"/>
      <c r="BQ20" s="498"/>
      <c r="BR20" s="498"/>
      <c r="BS20" s="498"/>
      <c r="BT20" s="498"/>
      <c r="BU20" s="498"/>
      <c r="BV20" s="492"/>
      <c r="BW20" s="492"/>
      <c r="BX20" s="492"/>
      <c r="BY20" s="492"/>
      <c r="BZ20" s="492"/>
      <c r="CA20" s="492"/>
      <c r="CB20" s="492"/>
      <c r="CC20" s="492"/>
      <c r="CD20" s="492"/>
      <c r="CE20" s="492"/>
    </row>
    <row r="21" spans="1:83" s="71" customFormat="1" ht="11.25" hidden="1" customHeight="1">
      <c r="A21" s="621"/>
      <c r="B21" s="498"/>
      <c r="C21" s="498"/>
      <c r="D21" s="731"/>
      <c r="E21" s="557"/>
      <c r="F21" s="557">
        <v>0</v>
      </c>
      <c r="G21" s="557"/>
      <c r="H21" s="557"/>
      <c r="I21" s="557"/>
      <c r="J21" s="557"/>
      <c r="K21" s="557"/>
      <c r="L21" s="557"/>
      <c r="M21" s="557"/>
      <c r="N21" s="557"/>
      <c r="O21" s="557"/>
      <c r="P21" s="557"/>
      <c r="Q21" s="557"/>
      <c r="R21" s="557"/>
      <c r="S21" s="587"/>
      <c r="T21" s="498"/>
      <c r="U21" s="734"/>
      <c r="V21" s="734"/>
      <c r="W21" s="498"/>
      <c r="X21" s="498"/>
      <c r="Y21" s="498"/>
      <c r="Z21" s="498"/>
      <c r="AA21" s="498"/>
      <c r="AB21" s="492"/>
      <c r="AC21" s="732"/>
      <c r="AD21" s="479"/>
      <c r="AE21" s="492"/>
      <c r="AF21" s="492"/>
      <c r="AG21" s="498"/>
      <c r="AH21" s="498"/>
      <c r="AI21" s="498"/>
      <c r="AJ21" s="498"/>
      <c r="AK21" s="498"/>
      <c r="AL21" s="498"/>
      <c r="AM21" s="498"/>
      <c r="AN21" s="498"/>
      <c r="AO21" s="498"/>
      <c r="AP21" s="498"/>
      <c r="AQ21" s="498"/>
      <c r="AR21" s="498"/>
      <c r="AS21" s="498"/>
      <c r="AT21" s="498"/>
      <c r="AU21" s="498"/>
      <c r="AV21" s="498"/>
      <c r="AW21" s="498"/>
      <c r="AX21" s="498"/>
      <c r="AY21" s="498"/>
      <c r="AZ21" s="498"/>
      <c r="BA21" s="498"/>
      <c r="BB21" s="498"/>
      <c r="BC21" s="498"/>
      <c r="BD21" s="498"/>
      <c r="BE21" s="498"/>
      <c r="BF21" s="498"/>
      <c r="BG21" s="498"/>
      <c r="BH21" s="498"/>
      <c r="BI21" s="498"/>
      <c r="BJ21" s="498"/>
      <c r="BK21" s="498"/>
      <c r="BL21" s="498"/>
      <c r="BM21" s="498"/>
      <c r="BN21" s="498"/>
      <c r="BO21" s="498"/>
      <c r="BP21" s="498"/>
      <c r="BQ21" s="498"/>
      <c r="BR21" s="498"/>
      <c r="BS21" s="498"/>
      <c r="BT21" s="498"/>
      <c r="BU21" s="498"/>
      <c r="BV21" s="498"/>
      <c r="BW21" s="498"/>
      <c r="BX21" s="498"/>
      <c r="BY21" s="498"/>
      <c r="BZ21" s="498"/>
      <c r="CA21" s="498"/>
      <c r="CB21" s="498"/>
      <c r="CC21" s="498"/>
      <c r="CD21" s="498"/>
      <c r="CE21" s="498"/>
    </row>
    <row r="22" spans="1:83" s="71" customFormat="1" hidden="1">
      <c r="A22" s="443"/>
      <c r="B22" s="492"/>
      <c r="C22" s="486"/>
      <c r="D22" s="731"/>
      <c r="E22" s="558" t="s">
        <v>141</v>
      </c>
      <c r="F22" s="559" t="s">
        <v>141</v>
      </c>
      <c r="G22" s="559" t="s">
        <v>141</v>
      </c>
      <c r="H22" s="560" t="s">
        <v>141</v>
      </c>
      <c r="I22" s="560"/>
      <c r="J22" s="560"/>
      <c r="K22" s="560"/>
      <c r="L22" s="560"/>
      <c r="M22" s="560"/>
      <c r="N22" s="560"/>
      <c r="O22" s="560"/>
      <c r="P22" s="560"/>
      <c r="Q22" s="560"/>
      <c r="R22" s="561"/>
      <c r="S22" s="588"/>
      <c r="T22" s="498"/>
      <c r="U22" s="734"/>
      <c r="V22" s="734"/>
      <c r="W22" s="492"/>
      <c r="X22" s="492"/>
      <c r="Y22" s="492"/>
      <c r="Z22" s="492"/>
      <c r="AA22" s="498"/>
      <c r="AB22" s="492"/>
      <c r="AC22" s="732"/>
      <c r="AD22" s="479"/>
      <c r="AE22" s="492"/>
      <c r="AF22" s="492"/>
      <c r="AG22" s="498"/>
      <c r="AH22" s="498"/>
      <c r="AI22" s="498"/>
      <c r="AJ22" s="498"/>
      <c r="AK22" s="498"/>
      <c r="AL22" s="498"/>
      <c r="AM22" s="498"/>
      <c r="AN22" s="498"/>
      <c r="AO22" s="498"/>
      <c r="AP22" s="498"/>
      <c r="AQ22" s="498"/>
      <c r="AR22" s="498"/>
      <c r="AS22" s="498"/>
      <c r="AT22" s="498"/>
      <c r="AU22" s="498"/>
      <c r="AV22" s="498"/>
      <c r="AW22" s="498"/>
      <c r="AX22" s="498"/>
      <c r="AY22" s="498"/>
      <c r="AZ22" s="498"/>
      <c r="BA22" s="498"/>
      <c r="BB22" s="498"/>
      <c r="BC22" s="498"/>
      <c r="BD22" s="498"/>
      <c r="BE22" s="498"/>
      <c r="BF22" s="498"/>
      <c r="BG22" s="498"/>
      <c r="BH22" s="498"/>
      <c r="BI22" s="498"/>
      <c r="BJ22" s="498"/>
      <c r="BK22" s="498"/>
      <c r="BL22" s="498"/>
      <c r="BM22" s="498"/>
      <c r="BN22" s="498"/>
      <c r="BO22" s="498"/>
      <c r="BP22" s="498"/>
      <c r="BQ22" s="498"/>
      <c r="BR22" s="498"/>
      <c r="BS22" s="498"/>
      <c r="BT22" s="498"/>
      <c r="BU22" s="498"/>
      <c r="BV22" s="492"/>
      <c r="BW22" s="492"/>
      <c r="BX22" s="492"/>
      <c r="BY22" s="492"/>
      <c r="BZ22" s="492"/>
      <c r="CA22" s="492"/>
      <c r="CB22" s="492"/>
      <c r="CC22" s="492"/>
      <c r="CD22" s="492"/>
      <c r="CE22" s="492"/>
    </row>
    <row r="23" spans="1:83" s="71" customFormat="1" ht="22.5" hidden="1">
      <c r="A23" s="443"/>
      <c r="B23" s="492"/>
      <c r="C23" s="486"/>
      <c r="D23" s="731"/>
      <c r="E23" s="733" t="s">
        <v>468</v>
      </c>
      <c r="F23" s="733"/>
      <c r="G23" s="733"/>
      <c r="H23" s="733"/>
      <c r="I23" s="733"/>
      <c r="J23" s="733"/>
      <c r="K23" s="733"/>
      <c r="L23" s="733"/>
      <c r="M23" s="733"/>
      <c r="N23" s="733"/>
      <c r="O23" s="733"/>
      <c r="P23" s="733"/>
      <c r="Q23" s="8">
        <f>SUMIF(T24:T25,"i",Q24:Q25)</f>
        <v>0</v>
      </c>
      <c r="R23" s="555"/>
      <c r="S23" s="623" t="s">
        <v>470</v>
      </c>
      <c r="T23" s="260" t="s">
        <v>367</v>
      </c>
      <c r="U23" s="734">
        <v>2</v>
      </c>
      <c r="V23" s="734" t="str">
        <f>INDEX(List01_flag_index_2,1,MATCH(A19,List01_NumberColumns,0))</f>
        <v>отсутствует</v>
      </c>
      <c r="W23" s="492"/>
      <c r="X23" s="492"/>
      <c r="Y23" s="492"/>
      <c r="Z23" s="492"/>
      <c r="AA23" s="498"/>
      <c r="AB23" s="492"/>
      <c r="AC23" s="732"/>
      <c r="AD23" s="479"/>
      <c r="AE23" s="492"/>
      <c r="AF23" s="492"/>
      <c r="AG23" s="498"/>
      <c r="AH23" s="498"/>
      <c r="AI23" s="498"/>
      <c r="AJ23" s="498"/>
      <c r="AK23" s="498"/>
      <c r="AL23" s="498"/>
      <c r="AM23" s="498"/>
      <c r="AN23" s="498"/>
      <c r="AO23" s="498"/>
      <c r="AP23" s="498"/>
      <c r="AQ23" s="498"/>
      <c r="AR23" s="498"/>
      <c r="AS23" s="498"/>
      <c r="AT23" s="498"/>
      <c r="AU23" s="498"/>
      <c r="AV23" s="498"/>
      <c r="AW23" s="498"/>
      <c r="AX23" s="498"/>
      <c r="AY23" s="498"/>
      <c r="AZ23" s="498"/>
      <c r="BA23" s="498"/>
      <c r="BB23" s="498"/>
      <c r="BC23" s="498"/>
      <c r="BD23" s="498"/>
      <c r="BE23" s="498"/>
      <c r="BF23" s="498"/>
      <c r="BG23" s="498"/>
      <c r="BH23" s="498"/>
      <c r="BI23" s="498"/>
      <c r="BJ23" s="498"/>
      <c r="BK23" s="498"/>
      <c r="BL23" s="498"/>
      <c r="BM23" s="498"/>
      <c r="BN23" s="498"/>
      <c r="BO23" s="498"/>
      <c r="BP23" s="498"/>
      <c r="BQ23" s="498"/>
      <c r="BR23" s="498"/>
      <c r="BS23" s="498"/>
      <c r="BT23" s="498"/>
      <c r="BU23" s="498"/>
      <c r="BV23" s="492"/>
      <c r="BW23" s="492"/>
      <c r="BX23" s="492"/>
      <c r="BY23" s="492"/>
      <c r="BZ23" s="492"/>
      <c r="CA23" s="492"/>
      <c r="CB23" s="492"/>
      <c r="CC23" s="492"/>
      <c r="CD23" s="492"/>
      <c r="CE23" s="492"/>
    </row>
    <row r="24" spans="1:83" s="71" customFormat="1" ht="11.25" hidden="1" customHeight="1">
      <c r="A24" s="621"/>
      <c r="B24" s="498"/>
      <c r="C24" s="498"/>
      <c r="D24" s="731"/>
      <c r="E24" s="557"/>
      <c r="F24" s="557">
        <v>0</v>
      </c>
      <c r="G24" s="557"/>
      <c r="H24" s="557"/>
      <c r="I24" s="557"/>
      <c r="J24" s="557"/>
      <c r="K24" s="557"/>
      <c r="L24" s="557"/>
      <c r="M24" s="557"/>
      <c r="N24" s="557"/>
      <c r="O24" s="557"/>
      <c r="P24" s="557"/>
      <c r="Q24" s="557"/>
      <c r="R24" s="557"/>
      <c r="S24" s="587"/>
      <c r="T24" s="498"/>
      <c r="U24" s="734"/>
      <c r="V24" s="734"/>
      <c r="W24" s="498"/>
      <c r="X24" s="498"/>
      <c r="Y24" s="498"/>
      <c r="Z24" s="498"/>
      <c r="AA24" s="498"/>
      <c r="AB24" s="492"/>
      <c r="AC24" s="732"/>
      <c r="AD24" s="479"/>
      <c r="AE24" s="492"/>
      <c r="AF24" s="492"/>
      <c r="AG24" s="498"/>
      <c r="AH24" s="498"/>
      <c r="AI24" s="498"/>
      <c r="AJ24" s="498"/>
      <c r="AK24" s="498"/>
      <c r="AL24" s="498"/>
      <c r="AM24" s="498"/>
      <c r="AN24" s="498"/>
      <c r="AO24" s="498"/>
      <c r="AP24" s="498"/>
      <c r="AQ24" s="498"/>
      <c r="AR24" s="498"/>
      <c r="AS24" s="498"/>
      <c r="AT24" s="498"/>
      <c r="AU24" s="498"/>
      <c r="AV24" s="498"/>
      <c r="AW24" s="498"/>
      <c r="AX24" s="498"/>
      <c r="AY24" s="498"/>
      <c r="AZ24" s="498"/>
      <c r="BA24" s="498"/>
      <c r="BB24" s="498"/>
      <c r="BC24" s="498"/>
      <c r="BD24" s="498"/>
      <c r="BE24" s="498"/>
      <c r="BF24" s="498"/>
      <c r="BG24" s="498"/>
      <c r="BH24" s="498"/>
      <c r="BI24" s="498"/>
      <c r="BJ24" s="498"/>
      <c r="BK24" s="498"/>
      <c r="BL24" s="498"/>
      <c r="BM24" s="498"/>
      <c r="BN24" s="498"/>
      <c r="BO24" s="498"/>
      <c r="BP24" s="498"/>
      <c r="BQ24" s="498"/>
      <c r="BR24" s="498"/>
      <c r="BS24" s="498"/>
      <c r="BT24" s="498"/>
      <c r="BU24" s="498"/>
      <c r="BV24" s="498"/>
      <c r="BW24" s="498"/>
      <c r="BX24" s="498"/>
      <c r="BY24" s="498"/>
      <c r="BZ24" s="498"/>
      <c r="CA24" s="498"/>
      <c r="CB24" s="498"/>
      <c r="CC24" s="498"/>
      <c r="CD24" s="498"/>
      <c r="CE24" s="498"/>
    </row>
    <row r="25" spans="1:83" s="71" customFormat="1" hidden="1">
      <c r="A25" s="443"/>
      <c r="B25" s="492"/>
      <c r="C25" s="486"/>
      <c r="D25" s="731"/>
      <c r="E25" s="558" t="s">
        <v>141</v>
      </c>
      <c r="F25" s="559" t="s">
        <v>141</v>
      </c>
      <c r="G25" s="559" t="s">
        <v>141</v>
      </c>
      <c r="H25" s="560" t="s">
        <v>141</v>
      </c>
      <c r="I25" s="560"/>
      <c r="J25" s="560"/>
      <c r="K25" s="560"/>
      <c r="L25" s="560"/>
      <c r="M25" s="560"/>
      <c r="N25" s="560"/>
      <c r="O25" s="560"/>
      <c r="P25" s="560"/>
      <c r="Q25" s="560"/>
      <c r="R25" s="561"/>
      <c r="S25" s="588"/>
      <c r="T25" s="498"/>
      <c r="U25" s="734"/>
      <c r="V25" s="734"/>
      <c r="W25" s="492"/>
      <c r="X25" s="492"/>
      <c r="Y25" s="492"/>
      <c r="Z25" s="492"/>
      <c r="AA25" s="498"/>
      <c r="AB25" s="492"/>
      <c r="AC25" s="732"/>
      <c r="AD25" s="479"/>
      <c r="AE25" s="492"/>
      <c r="AF25" s="492"/>
      <c r="AG25" s="498"/>
      <c r="AH25" s="498"/>
      <c r="AI25" s="498"/>
      <c r="AJ25" s="498"/>
      <c r="AK25" s="498"/>
      <c r="AL25" s="498"/>
      <c r="AM25" s="498"/>
      <c r="AN25" s="498"/>
      <c r="AO25" s="498"/>
      <c r="AP25" s="498"/>
      <c r="AQ25" s="498"/>
      <c r="AR25" s="498"/>
      <c r="AS25" s="498"/>
      <c r="AT25" s="498"/>
      <c r="AU25" s="498"/>
      <c r="AV25" s="498"/>
      <c r="AW25" s="498"/>
      <c r="AX25" s="498"/>
      <c r="AY25" s="498"/>
      <c r="AZ25" s="498"/>
      <c r="BA25" s="498"/>
      <c r="BB25" s="498"/>
      <c r="BC25" s="498"/>
      <c r="BD25" s="498"/>
      <c r="BE25" s="498"/>
      <c r="BF25" s="498"/>
      <c r="BG25" s="498"/>
      <c r="BH25" s="498"/>
      <c r="BI25" s="498"/>
      <c r="BJ25" s="498"/>
      <c r="BK25" s="498"/>
      <c r="BL25" s="498"/>
      <c r="BM25" s="498"/>
      <c r="BN25" s="498"/>
      <c r="BO25" s="498"/>
      <c r="BP25" s="498"/>
      <c r="BQ25" s="498"/>
      <c r="BR25" s="498"/>
      <c r="BS25" s="498"/>
      <c r="BT25" s="498"/>
      <c r="BU25" s="498"/>
      <c r="BV25" s="492"/>
      <c r="BW25" s="492"/>
      <c r="BX25" s="492"/>
      <c r="BY25" s="492"/>
      <c r="BZ25" s="492"/>
      <c r="CA25" s="492"/>
      <c r="CB25" s="492"/>
      <c r="CC25" s="492"/>
      <c r="CD25" s="492"/>
      <c r="CE25" s="492"/>
    </row>
    <row r="26" spans="1:83" ht="18.75" hidden="1">
      <c r="D26" s="417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418"/>
      <c r="T26" s="469"/>
    </row>
    <row r="27" spans="1:83" hidden="1"/>
    <row r="28" spans="1:83">
      <c r="D28" s="419"/>
      <c r="E28" s="419"/>
      <c r="F28" s="419"/>
      <c r="G28" s="420"/>
    </row>
    <row r="30" spans="1:83">
      <c r="D30" s="421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</row>
  </sheetData>
  <sheetProtection password="FA9C" sheet="1" objects="1" scenarios="1" formatColumns="0" formatRows="0"/>
  <mergeCells count="25">
    <mergeCell ref="D5:K5"/>
    <mergeCell ref="E30:R30"/>
    <mergeCell ref="S7:S8"/>
    <mergeCell ref="D7:R7"/>
    <mergeCell ref="E8:F8"/>
    <mergeCell ref="H8:I8"/>
    <mergeCell ref="L8:M8"/>
    <mergeCell ref="D12:D18"/>
    <mergeCell ref="E12:R12"/>
    <mergeCell ref="D19:D25"/>
    <mergeCell ref="E19:R19"/>
    <mergeCell ref="AC12:AC18"/>
    <mergeCell ref="E13:P13"/>
    <mergeCell ref="U13:U15"/>
    <mergeCell ref="V13:V15"/>
    <mergeCell ref="E16:P16"/>
    <mergeCell ref="U16:U18"/>
    <mergeCell ref="V16:V18"/>
    <mergeCell ref="AC19:AC25"/>
    <mergeCell ref="E20:P20"/>
    <mergeCell ref="U20:U22"/>
    <mergeCell ref="V20:V22"/>
    <mergeCell ref="E23:P23"/>
    <mergeCell ref="U23:U25"/>
    <mergeCell ref="V23:V25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tabColor theme="0" tint="-0.249977111117893"/>
  </sheetPr>
  <dimension ref="A1:U32"/>
  <sheetViews>
    <sheetView showGridLines="0" topLeftCell="C4" zoomScaleNormal="100" workbookViewId="0"/>
  </sheetViews>
  <sheetFormatPr defaultColWidth="10.5703125" defaultRowHeight="15"/>
  <cols>
    <col min="1" max="1" width="9.140625" style="47" hidden="1" customWidth="1"/>
    <col min="2" max="2" width="9.140625" style="485" hidden="1" customWidth="1"/>
    <col min="3" max="3" width="3.7109375" style="52" customWidth="1"/>
    <col min="4" max="4" width="9.7109375" style="485" customWidth="1"/>
    <col min="5" max="5" width="37.7109375" style="485" customWidth="1"/>
    <col min="6" max="6" width="66.85546875" style="485" customWidth="1"/>
    <col min="7" max="7" width="116" style="485" customWidth="1"/>
    <col min="8" max="8" width="93.42578125" style="492" customWidth="1"/>
    <col min="9" max="17" width="10.5703125" style="485"/>
    <col min="18" max="18" width="10.5703125" style="247"/>
    <col min="19" max="16384" width="10.5703125" style="485"/>
  </cols>
  <sheetData>
    <row r="1" spans="1:21" s="492" customFormat="1" ht="15" hidden="1" customHeight="1">
      <c r="C1" s="235"/>
      <c r="G1" s="492">
        <v>4</v>
      </c>
      <c r="R1" s="248"/>
    </row>
    <row r="2" spans="1:21" s="492" customFormat="1" ht="15" hidden="1" customHeight="1">
      <c r="C2" s="235"/>
      <c r="R2" s="248"/>
    </row>
    <row r="3" spans="1:21" s="492" customFormat="1" ht="15" hidden="1" customHeight="1">
      <c r="C3" s="235"/>
      <c r="R3" s="248"/>
    </row>
    <row r="4" spans="1:21" ht="11.25" customHeight="1">
      <c r="C4" s="86"/>
      <c r="D4" s="487"/>
      <c r="E4" s="487"/>
      <c r="F4" s="487"/>
      <c r="G4" s="487"/>
    </row>
    <row r="5" spans="1:21">
      <c r="C5" s="86"/>
      <c r="D5" s="714" t="s">
        <v>244</v>
      </c>
      <c r="E5" s="714"/>
      <c r="F5" s="714"/>
      <c r="G5" s="714"/>
      <c r="H5" s="237"/>
    </row>
    <row r="6" spans="1:21" ht="15" customHeight="1">
      <c r="C6" s="86"/>
      <c r="D6" s="715" t="str">
        <f>IF(org=0,"Не определено",org)</f>
        <v>АО "ОЭЗ ППТ "Алабуга"</v>
      </c>
      <c r="E6" s="715"/>
      <c r="F6" s="715"/>
      <c r="G6" s="715"/>
      <c r="H6" s="237"/>
    </row>
    <row r="7" spans="1:21" s="609" customFormat="1">
      <c r="D7" s="354"/>
      <c r="E7" s="318"/>
      <c r="F7" s="318"/>
      <c r="G7" s="318"/>
      <c r="U7" s="254"/>
    </row>
    <row r="8" spans="1:21" s="71" customFormat="1">
      <c r="C8" s="134">
        <v>22</v>
      </c>
      <c r="D8" s="716" t="s">
        <v>236</v>
      </c>
      <c r="E8" s="717"/>
      <c r="F8" s="717"/>
      <c r="G8" s="718"/>
      <c r="U8" s="259"/>
    </row>
    <row r="9" spans="1:21" ht="11.25" customHeight="1">
      <c r="D9" s="719" t="s">
        <v>225</v>
      </c>
      <c r="E9" s="719"/>
      <c r="F9" s="719"/>
      <c r="G9" s="720" t="s">
        <v>226</v>
      </c>
    </row>
    <row r="10" spans="1:21" ht="11.25" customHeight="1">
      <c r="A10" s="47" t="s">
        <v>474</v>
      </c>
      <c r="D10" s="624" t="s">
        <v>25</v>
      </c>
      <c r="E10" s="331"/>
      <c r="F10" s="332" t="s">
        <v>215</v>
      </c>
      <c r="G10" s="721"/>
    </row>
    <row r="11" spans="1:21" ht="12" customHeight="1">
      <c r="D11" s="349" t="s">
        <v>26</v>
      </c>
      <c r="E11" s="333">
        <v>2</v>
      </c>
      <c r="F11" s="334">
        <v>3</v>
      </c>
      <c r="G11" s="335">
        <v>4</v>
      </c>
    </row>
    <row r="12" spans="1:21">
      <c r="D12" s="620">
        <v>1</v>
      </c>
      <c r="E12" s="337" t="s">
        <v>245</v>
      </c>
      <c r="F12" s="357" t="str">
        <f>IF(form_up_date="","",form_up_date)</f>
        <v>18.04.2022</v>
      </c>
      <c r="G12" s="359" t="s">
        <v>246</v>
      </c>
    </row>
    <row r="13" spans="1:21" ht="45">
      <c r="D13" s="620" t="s">
        <v>257</v>
      </c>
      <c r="E13" s="337" t="s">
        <v>247</v>
      </c>
      <c r="F13" s="357" t="s">
        <v>2777</v>
      </c>
      <c r="G13" s="338" t="s">
        <v>318</v>
      </c>
    </row>
    <row r="14" spans="1:21" ht="22.5">
      <c r="D14" s="620" t="s">
        <v>258</v>
      </c>
      <c r="E14" s="337" t="s">
        <v>248</v>
      </c>
      <c r="F14" s="357" t="s">
        <v>663</v>
      </c>
      <c r="G14" s="359" t="s">
        <v>249</v>
      </c>
    </row>
    <row r="15" spans="1:21" ht="22.5">
      <c r="D15" s="620" t="s">
        <v>259</v>
      </c>
      <c r="E15" s="337" t="s">
        <v>250</v>
      </c>
      <c r="F15" s="358" t="s">
        <v>251</v>
      </c>
      <c r="G15" s="338"/>
    </row>
    <row r="16" spans="1:21">
      <c r="D16" s="336" t="str">
        <f>D15&amp;".1"</f>
        <v>4.1.1</v>
      </c>
      <c r="E16" s="339" t="s">
        <v>3</v>
      </c>
      <c r="F16" s="357" t="str">
        <f>IF(region_name="","",region_name)</f>
        <v>Республика Татарстан</v>
      </c>
      <c r="G16" s="359" t="s">
        <v>252</v>
      </c>
    </row>
    <row r="17" spans="1:21" ht="22.5">
      <c r="D17" s="620" t="s">
        <v>260</v>
      </c>
      <c r="E17" s="340" t="s">
        <v>253</v>
      </c>
      <c r="F17" s="357" t="s">
        <v>1674</v>
      </c>
      <c r="G17" s="360" t="s">
        <v>254</v>
      </c>
    </row>
    <row r="18" spans="1:21" ht="56.25">
      <c r="D18" s="620" t="s">
        <v>261</v>
      </c>
      <c r="E18" s="341" t="s">
        <v>255</v>
      </c>
      <c r="F18" s="357" t="s">
        <v>2781</v>
      </c>
      <c r="G18" s="348" t="s">
        <v>317</v>
      </c>
    </row>
    <row r="19" spans="1:21" s="609" customFormat="1">
      <c r="D19" s="354"/>
      <c r="E19" s="318"/>
      <c r="F19" s="318"/>
      <c r="G19" s="318"/>
      <c r="U19" s="254"/>
    </row>
    <row r="20" spans="1:21" s="71" customFormat="1">
      <c r="C20" s="134">
        <v>23</v>
      </c>
      <c r="D20" s="716" t="s">
        <v>236</v>
      </c>
      <c r="E20" s="717"/>
      <c r="F20" s="717"/>
      <c r="G20" s="718"/>
      <c r="U20" s="259"/>
    </row>
    <row r="21" spans="1:21" ht="11.25" customHeight="1">
      <c r="D21" s="719" t="s">
        <v>225</v>
      </c>
      <c r="E21" s="719"/>
      <c r="F21" s="719"/>
      <c r="G21" s="720" t="s">
        <v>226</v>
      </c>
    </row>
    <row r="22" spans="1:21" ht="11.25" customHeight="1">
      <c r="A22" s="47" t="s">
        <v>474</v>
      </c>
      <c r="D22" s="624" t="s">
        <v>25</v>
      </c>
      <c r="E22" s="331"/>
      <c r="F22" s="332" t="s">
        <v>215</v>
      </c>
      <c r="G22" s="721"/>
    </row>
    <row r="23" spans="1:21" ht="12" customHeight="1">
      <c r="D23" s="349" t="s">
        <v>26</v>
      </c>
      <c r="E23" s="333">
        <v>2</v>
      </c>
      <c r="F23" s="334">
        <v>3</v>
      </c>
      <c r="G23" s="335">
        <v>4</v>
      </c>
    </row>
    <row r="24" spans="1:21">
      <c r="D24" s="620">
        <v>1</v>
      </c>
      <c r="E24" s="337" t="s">
        <v>245</v>
      </c>
      <c r="F24" s="357" t="str">
        <f>IF(form_up_date="","",form_up_date)</f>
        <v>18.04.2022</v>
      </c>
      <c r="G24" s="359" t="s">
        <v>246</v>
      </c>
    </row>
    <row r="25" spans="1:21" ht="45">
      <c r="D25" s="620" t="s">
        <v>257</v>
      </c>
      <c r="E25" s="337" t="s">
        <v>247</v>
      </c>
      <c r="F25" s="357" t="s">
        <v>2778</v>
      </c>
      <c r="G25" s="338" t="s">
        <v>318</v>
      </c>
    </row>
    <row r="26" spans="1:21" ht="22.5">
      <c r="D26" s="620" t="s">
        <v>258</v>
      </c>
      <c r="E26" s="337" t="s">
        <v>248</v>
      </c>
      <c r="F26" s="357" t="s">
        <v>663</v>
      </c>
      <c r="G26" s="359" t="s">
        <v>249</v>
      </c>
    </row>
    <row r="27" spans="1:21" ht="22.5">
      <c r="D27" s="620" t="s">
        <v>259</v>
      </c>
      <c r="E27" s="337" t="s">
        <v>250</v>
      </c>
      <c r="F27" s="358" t="s">
        <v>251</v>
      </c>
      <c r="G27" s="338"/>
    </row>
    <row r="28" spans="1:21">
      <c r="D28" s="336" t="str">
        <f>D27&amp;".1"</f>
        <v>4.1.1</v>
      </c>
      <c r="E28" s="339" t="s">
        <v>3</v>
      </c>
      <c r="F28" s="357" t="str">
        <f>IF(region_name="","",region_name)</f>
        <v>Республика Татарстан</v>
      </c>
      <c r="G28" s="359" t="s">
        <v>252</v>
      </c>
    </row>
    <row r="29" spans="1:21" ht="22.5">
      <c r="D29" s="620" t="s">
        <v>260</v>
      </c>
      <c r="E29" s="340" t="s">
        <v>253</v>
      </c>
      <c r="F29" s="357" t="s">
        <v>1674</v>
      </c>
      <c r="G29" s="360" t="s">
        <v>254</v>
      </c>
    </row>
    <row r="30" spans="1:21" ht="56.25">
      <c r="D30" s="620" t="s">
        <v>261</v>
      </c>
      <c r="E30" s="341" t="s">
        <v>255</v>
      </c>
      <c r="F30" s="357" t="s">
        <v>2781</v>
      </c>
      <c r="G30" s="348" t="s">
        <v>317</v>
      </c>
    </row>
    <row r="31" spans="1:21">
      <c r="D31" s="342"/>
      <c r="E31" s="343"/>
      <c r="F31" s="344"/>
      <c r="G31" s="345"/>
    </row>
    <row r="32" spans="1:21">
      <c r="D32" s="346"/>
      <c r="E32" s="713" t="s">
        <v>256</v>
      </c>
      <c r="F32" s="713"/>
      <c r="G32" s="347"/>
    </row>
  </sheetData>
  <sheetProtection password="FA9C" sheet="1" objects="1" scenarios="1" formatColumns="0" formatRows="0"/>
  <mergeCells count="9">
    <mergeCell ref="D21:F21"/>
    <mergeCell ref="G21:G22"/>
    <mergeCell ref="E32:F32"/>
    <mergeCell ref="D5:G5"/>
    <mergeCell ref="D6:G6"/>
    <mergeCell ref="D8:G8"/>
    <mergeCell ref="D9:F9"/>
    <mergeCell ref="G9:G10"/>
    <mergeCell ref="D20:G2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31:G3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8"/>
  <dimension ref="A1:J26"/>
  <sheetViews>
    <sheetView showGridLines="0" topLeftCell="C15" zoomScaleNormal="100" workbookViewId="0">
      <selection activeCell="H32" sqref="H32"/>
    </sheetView>
  </sheetViews>
  <sheetFormatPr defaultColWidth="10.5703125" defaultRowHeight="11.25"/>
  <cols>
    <col min="1" max="1" width="9.140625" style="15" hidden="1" customWidth="1"/>
    <col min="2" max="2" width="9.140625" style="191" hidden="1" customWidth="1"/>
    <col min="3" max="3" width="3.7109375" style="33" customWidth="1"/>
    <col min="4" max="4" width="6.28515625" style="33" bestFit="1" customWidth="1"/>
    <col min="5" max="5" width="69.85546875" style="33" customWidth="1"/>
    <col min="6" max="6" width="12" style="33" bestFit="1" customWidth="1"/>
    <col min="7" max="7" width="39.5703125" style="33" customWidth="1"/>
    <col min="8" max="8" width="39.5703125" style="485" customWidth="1"/>
    <col min="9" max="9" width="93.42578125" style="33" customWidth="1"/>
    <col min="10" max="10" width="3.7109375" style="33" customWidth="1"/>
    <col min="11" max="16384" width="10.5703125" style="33"/>
  </cols>
  <sheetData>
    <row r="1" spans="1:10" s="191" customFormat="1" hidden="1">
      <c r="A1" s="15"/>
      <c r="G1" s="191">
        <v>4</v>
      </c>
      <c r="H1" s="492">
        <v>5</v>
      </c>
      <c r="I1" s="191">
        <v>5</v>
      </c>
    </row>
    <row r="2" spans="1:10" ht="3" customHeight="1"/>
    <row r="3" spans="1:10" ht="26.1" customHeight="1">
      <c r="D3" s="740" t="s">
        <v>479</v>
      </c>
      <c r="E3" s="741"/>
      <c r="F3" s="742"/>
    </row>
    <row r="4" spans="1:10" ht="12.75" hidden="1">
      <c r="C4" s="87"/>
      <c r="D4" s="12"/>
      <c r="E4" s="12"/>
      <c r="F4" s="12"/>
      <c r="G4" s="12"/>
      <c r="H4" s="12"/>
      <c r="I4" s="12"/>
    </row>
    <row r="5" spans="1:10" hidden="1">
      <c r="C5" s="87"/>
      <c r="D5" s="69"/>
      <c r="E5" s="69"/>
      <c r="F5" s="69"/>
      <c r="G5" s="69"/>
      <c r="H5" s="69"/>
      <c r="I5" s="69"/>
    </row>
    <row r="6" spans="1:10" ht="3" customHeight="1">
      <c r="C6" s="87"/>
      <c r="D6" s="87"/>
      <c r="E6" s="385"/>
      <c r="F6" s="407"/>
      <c r="G6" s="550">
        <v>22</v>
      </c>
      <c r="H6" s="550">
        <v>23</v>
      </c>
    </row>
    <row r="7" spans="1:10">
      <c r="D7" s="667" t="s">
        <v>225</v>
      </c>
      <c r="E7" s="667"/>
      <c r="F7" s="667"/>
      <c r="G7" s="667"/>
      <c r="H7" s="619"/>
      <c r="I7" s="743" t="s">
        <v>226</v>
      </c>
      <c r="J7" s="87"/>
    </row>
    <row r="8" spans="1:10" s="485" customFormat="1" ht="112.5" customHeight="1">
      <c r="A8" s="493"/>
      <c r="B8" s="492"/>
      <c r="D8" s="667" t="s">
        <v>25</v>
      </c>
      <c r="E8" s="727" t="s">
        <v>333</v>
      </c>
      <c r="F8" s="727" t="s">
        <v>154</v>
      </c>
      <c r="G8" s="503" t="s">
        <v>2779</v>
      </c>
      <c r="H8" s="503" t="s">
        <v>2780</v>
      </c>
      <c r="I8" s="744"/>
      <c r="J8" s="487"/>
    </row>
    <row r="9" spans="1:10" s="87" customFormat="1">
      <c r="A9" s="746"/>
      <c r="B9" s="746"/>
      <c r="C9" s="447"/>
      <c r="D9" s="667"/>
      <c r="E9" s="727"/>
      <c r="F9" s="727"/>
      <c r="G9" s="490" t="s">
        <v>215</v>
      </c>
      <c r="H9" s="618" t="s">
        <v>215</v>
      </c>
      <c r="I9" s="745"/>
      <c r="J9" s="448"/>
    </row>
    <row r="10" spans="1:10" ht="10.5" customHeight="1">
      <c r="D10" s="89" t="s">
        <v>26</v>
      </c>
      <c r="E10" s="89" t="s">
        <v>0</v>
      </c>
      <c r="F10" s="89" t="s">
        <v>1</v>
      </c>
      <c r="G10" s="236">
        <f>G1</f>
        <v>4</v>
      </c>
      <c r="H10" s="236">
        <f>H1</f>
        <v>5</v>
      </c>
      <c r="I10" s="236"/>
    </row>
    <row r="11" spans="1:10" ht="22.5">
      <c r="D11" s="425">
        <v>1</v>
      </c>
      <c r="E11" s="426" t="s">
        <v>577</v>
      </c>
      <c r="F11" s="449" t="s">
        <v>480</v>
      </c>
      <c r="G11" s="501">
        <v>0</v>
      </c>
      <c r="H11" s="501">
        <v>0</v>
      </c>
      <c r="I11" s="325" t="s">
        <v>578</v>
      </c>
      <c r="J11" s="470"/>
    </row>
    <row r="12" spans="1:10" ht="22.5">
      <c r="D12" s="425" t="s">
        <v>0</v>
      </c>
      <c r="E12" s="426" t="s">
        <v>628</v>
      </c>
      <c r="F12" s="504" t="s">
        <v>416</v>
      </c>
      <c r="G12" s="504" t="s">
        <v>416</v>
      </c>
      <c r="H12" s="504" t="s">
        <v>416</v>
      </c>
      <c r="I12" s="460" t="s">
        <v>629</v>
      </c>
      <c r="J12" s="470"/>
    </row>
    <row r="13" spans="1:10" s="485" customFormat="1" ht="22.5">
      <c r="A13" s="493"/>
      <c r="B13" s="492"/>
      <c r="D13" s="495" t="s">
        <v>334</v>
      </c>
      <c r="E13" s="506" t="s">
        <v>630</v>
      </c>
      <c r="F13" s="505" t="s">
        <v>481</v>
      </c>
      <c r="G13" s="501">
        <v>0</v>
      </c>
      <c r="H13" s="501">
        <v>0</v>
      </c>
      <c r="I13" s="325" t="s">
        <v>582</v>
      </c>
      <c r="J13" s="470"/>
    </row>
    <row r="14" spans="1:10" s="485" customFormat="1" ht="22.5">
      <c r="A14" s="493"/>
      <c r="B14" s="492"/>
      <c r="D14" s="495" t="s">
        <v>335</v>
      </c>
      <c r="E14" s="506" t="s">
        <v>631</v>
      </c>
      <c r="F14" s="505" t="s">
        <v>477</v>
      </c>
      <c r="G14" s="501">
        <v>0</v>
      </c>
      <c r="H14" s="501">
        <v>0</v>
      </c>
      <c r="I14" s="325" t="s">
        <v>583</v>
      </c>
      <c r="J14" s="470"/>
    </row>
    <row r="15" spans="1:10" s="485" customFormat="1" ht="22.5">
      <c r="A15" s="493"/>
      <c r="B15" s="492"/>
      <c r="D15" s="495" t="s">
        <v>482</v>
      </c>
      <c r="E15" s="506" t="s">
        <v>632</v>
      </c>
      <c r="F15" s="505" t="s">
        <v>481</v>
      </c>
      <c r="G15" s="501">
        <v>0</v>
      </c>
      <c r="H15" s="501">
        <v>0</v>
      </c>
      <c r="I15" s="325" t="s">
        <v>584</v>
      </c>
      <c r="J15" s="470"/>
    </row>
    <row r="16" spans="1:10" s="485" customFormat="1" ht="22.5">
      <c r="A16" s="493"/>
      <c r="B16" s="492"/>
      <c r="D16" s="495" t="s">
        <v>483</v>
      </c>
      <c r="E16" s="506" t="s">
        <v>633</v>
      </c>
      <c r="F16" s="505" t="s">
        <v>477</v>
      </c>
      <c r="G16" s="502">
        <v>0</v>
      </c>
      <c r="H16" s="502">
        <v>0</v>
      </c>
      <c r="I16" s="460" t="s">
        <v>585</v>
      </c>
      <c r="J16" s="470"/>
    </row>
    <row r="17" spans="1:10" ht="18.75">
      <c r="D17" s="425" t="s">
        <v>1</v>
      </c>
      <c r="E17" s="426" t="s">
        <v>579</v>
      </c>
      <c r="F17" s="507" t="s">
        <v>251</v>
      </c>
      <c r="G17" s="508"/>
      <c r="H17" s="508"/>
      <c r="I17" s="509"/>
      <c r="J17" s="470"/>
    </row>
    <row r="18" spans="1:10" ht="33.75">
      <c r="D18" s="425" t="s">
        <v>258</v>
      </c>
      <c r="E18" s="444" t="s">
        <v>580</v>
      </c>
      <c r="F18" s="500" t="s">
        <v>388</v>
      </c>
      <c r="G18" s="491">
        <v>0</v>
      </c>
      <c r="H18" s="491">
        <v>0</v>
      </c>
      <c r="I18" s="461" t="s">
        <v>634</v>
      </c>
      <c r="J18" s="470"/>
    </row>
    <row r="19" spans="1:10" ht="33.75">
      <c r="D19" s="425" t="s">
        <v>414</v>
      </c>
      <c r="E19" s="444" t="s">
        <v>581</v>
      </c>
      <c r="F19" s="500" t="s">
        <v>388</v>
      </c>
      <c r="G19" s="597">
        <v>0</v>
      </c>
      <c r="H19" s="597">
        <v>0</v>
      </c>
      <c r="I19" s="325" t="s">
        <v>586</v>
      </c>
      <c r="J19" s="470"/>
    </row>
    <row r="20" spans="1:10" s="485" customFormat="1" ht="22.5">
      <c r="A20" s="593"/>
      <c r="B20" s="492"/>
      <c r="D20" s="495" t="s">
        <v>2</v>
      </c>
      <c r="E20" s="496" t="s">
        <v>635</v>
      </c>
      <c r="F20" s="595" t="s">
        <v>477</v>
      </c>
      <c r="G20" s="489">
        <v>0</v>
      </c>
      <c r="H20" s="489">
        <v>0</v>
      </c>
      <c r="I20" s="599" t="s">
        <v>637</v>
      </c>
      <c r="J20" s="470"/>
    </row>
    <row r="21" spans="1:10" s="485" customFormat="1" ht="33.75">
      <c r="A21" s="593"/>
      <c r="B21" s="492"/>
      <c r="D21" s="495" t="s">
        <v>12</v>
      </c>
      <c r="E21" s="496" t="s">
        <v>636</v>
      </c>
      <c r="F21" s="507" t="s">
        <v>251</v>
      </c>
      <c r="G21" s="636" t="s">
        <v>2782</v>
      </c>
      <c r="H21" s="636" t="s">
        <v>2782</v>
      </c>
      <c r="I21" s="325" t="s">
        <v>488</v>
      </c>
      <c r="J21" s="470"/>
    </row>
    <row r="22" spans="1:10" s="485" customFormat="1" ht="18.75">
      <c r="A22" s="493"/>
      <c r="B22" s="492"/>
      <c r="D22" s="495" t="s">
        <v>13</v>
      </c>
      <c r="E22" s="496" t="s">
        <v>484</v>
      </c>
      <c r="F22" s="596" t="s">
        <v>388</v>
      </c>
      <c r="G22" s="489">
        <v>100</v>
      </c>
      <c r="H22" s="489">
        <v>100</v>
      </c>
      <c r="I22" s="599" t="s">
        <v>485</v>
      </c>
      <c r="J22" s="470"/>
    </row>
    <row r="23" spans="1:10" ht="18.75">
      <c r="D23" s="495" t="s">
        <v>31</v>
      </c>
      <c r="E23" s="426" t="s">
        <v>486</v>
      </c>
      <c r="F23" s="507" t="s">
        <v>487</v>
      </c>
      <c r="G23" s="598">
        <v>5</v>
      </c>
      <c r="H23" s="598">
        <v>5</v>
      </c>
      <c r="I23" s="325"/>
      <c r="J23" s="470"/>
    </row>
    <row r="24" spans="1:10" s="485" customFormat="1" ht="33.75">
      <c r="A24" s="493"/>
      <c r="B24" s="492"/>
      <c r="D24" s="495" t="s">
        <v>32</v>
      </c>
      <c r="E24" s="496" t="s">
        <v>587</v>
      </c>
      <c r="F24" s="507" t="s">
        <v>251</v>
      </c>
      <c r="G24" s="636" t="s">
        <v>2783</v>
      </c>
      <c r="H24" s="636" t="s">
        <v>2783</v>
      </c>
      <c r="I24" s="325" t="s">
        <v>488</v>
      </c>
      <c r="J24" s="470"/>
    </row>
    <row r="25" spans="1:10" ht="45">
      <c r="D25" s="425" t="s">
        <v>369</v>
      </c>
      <c r="E25" s="444" t="s">
        <v>588</v>
      </c>
      <c r="F25" s="449" t="s">
        <v>251</v>
      </c>
      <c r="G25" s="636" t="s">
        <v>2783</v>
      </c>
      <c r="H25" s="636" t="s">
        <v>2783</v>
      </c>
      <c r="I25" s="325" t="s">
        <v>488</v>
      </c>
      <c r="J25" s="470"/>
    </row>
    <row r="26" spans="1:10">
      <c r="E26" s="450"/>
      <c r="F26" s="174"/>
      <c r="G26" s="174"/>
      <c r="H26" s="174"/>
      <c r="I26" s="174"/>
    </row>
  </sheetData>
  <sheetProtection password="FA9C" sheet="1" objects="1" scenarios="1" formatColumns="0" formatRows="0"/>
  <mergeCells count="7">
    <mergeCell ref="D3:F3"/>
    <mergeCell ref="I7:I9"/>
    <mergeCell ref="A9:B9"/>
    <mergeCell ref="D8:D9"/>
    <mergeCell ref="E8:E9"/>
    <mergeCell ref="F8:F9"/>
    <mergeCell ref="D7:G7"/>
  </mergeCells>
  <dataValidations count="3">
    <dataValidation type="decimal" allowBlank="1" showErrorMessage="1" errorTitle="Ошибка" error="Допускается ввод только неотрицательных чисел!" sqref="G11:H11 G23:H23 G20:H20 G13:H16">
      <formula1>0</formula1>
      <formula2>9.99999999999999E+23</formula2>
    </dataValidation>
    <dataValidation type="decimal" allowBlank="1" showErrorMessage="1" errorTitle="Ошибка" error="Введите значение от 0 до 100%" sqref="G18:H19 G22:H22">
      <formula1>0</formula1>
      <formula2>100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21:H21 G24:H25">
      <formula1>900</formula1>
    </dataValidation>
  </dataValidations>
  <hyperlinks>
    <hyperlink ref="G21" location="'Форма 1.5'!$G$21" tooltip="Кликните по гиперссылке, чтобы перейти по гиперссылке или отредактировать её" display="https://portal.eias.ru/Portal/DownloadPage.aspx?type=12&amp;guid=c2705823-16f4-48e1-9c39-188ceade8cc5"/>
    <hyperlink ref="H21" location="'Форма 1.5'!$H$21" tooltip="Кликните по гиперссылке, чтобы перейти по гиперссылке или отредактировать её" display="https://portal.eias.ru/Portal/DownloadPage.aspx?type=12&amp;guid=c2705823-16f4-48e1-9c39-188ceade8cc5"/>
    <hyperlink ref="G24" location="'Форма 1.5'!$G$24" tooltip="Кликните по гиперссылке, чтобы перейти по гиперссылке или отредактировать её" display="https://portal.eias.ru/Portal/DownloadPage.aspx?type=12&amp;guid=875ec4a5-1787-4d50-9754-b83bed53ac89"/>
    <hyperlink ref="G25" location="'Форма 1.5'!$G$25" tooltip="Кликните по гиперссылке, чтобы перейти по гиперссылке или отредактировать её" display="https://portal.eias.ru/Portal/DownloadPage.aspx?type=12&amp;guid=875ec4a5-1787-4d50-9754-b83bed53ac89"/>
    <hyperlink ref="H24" location="'Форма 1.5'!$H$24" tooltip="Кликните по гиперссылке, чтобы перейти по гиперссылке или отредактировать её" display="https://portal.eias.ru/Portal/DownloadPage.aspx?type=12&amp;guid=875ec4a5-1787-4d50-9754-b83bed53ac89"/>
    <hyperlink ref="H25" location="'Форма 1.5'!$H$25" tooltip="Кликните по гиперссылке, чтобы перейти по гиперссылке или отредактировать её" display="https://portal.eias.ru/Portal/DownloadPage.aspx?type=12&amp;guid=875ec4a5-1787-4d50-9754-b83bed53ac89"/>
  </hyperlinks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theme="0" tint="-0.249977111117893"/>
  </sheetPr>
  <dimension ref="A1:U32"/>
  <sheetViews>
    <sheetView showGridLines="0" topLeftCell="C4" zoomScaleNormal="100" workbookViewId="0"/>
  </sheetViews>
  <sheetFormatPr defaultColWidth="10.5703125" defaultRowHeight="15"/>
  <cols>
    <col min="1" max="1" width="9.140625" style="47" hidden="1" customWidth="1"/>
    <col min="2" max="2" width="9.140625" style="485" hidden="1" customWidth="1"/>
    <col min="3" max="3" width="3.7109375" style="52" customWidth="1"/>
    <col min="4" max="4" width="9.7109375" style="485" customWidth="1"/>
    <col min="5" max="5" width="37.7109375" style="485" customWidth="1"/>
    <col min="6" max="6" width="66.85546875" style="485" customWidth="1"/>
    <col min="7" max="7" width="116" style="485" customWidth="1"/>
    <col min="8" max="8" width="93.42578125" style="492" customWidth="1"/>
    <col min="9" max="17" width="10.5703125" style="485"/>
    <col min="18" max="18" width="10.5703125" style="247"/>
    <col min="19" max="16384" width="10.5703125" style="485"/>
  </cols>
  <sheetData>
    <row r="1" spans="1:21" s="492" customFormat="1" ht="15" hidden="1" customHeight="1">
      <c r="C1" s="235"/>
      <c r="G1" s="492">
        <v>4</v>
      </c>
      <c r="R1" s="248"/>
    </row>
    <row r="2" spans="1:21" s="492" customFormat="1" ht="15" hidden="1" customHeight="1">
      <c r="C2" s="235"/>
      <c r="R2" s="248"/>
    </row>
    <row r="3" spans="1:21" s="492" customFormat="1" ht="15" hidden="1" customHeight="1">
      <c r="C3" s="235"/>
      <c r="R3" s="248"/>
    </row>
    <row r="4" spans="1:21" ht="11.25" customHeight="1">
      <c r="C4" s="86"/>
      <c r="D4" s="487"/>
      <c r="E4" s="487"/>
      <c r="F4" s="487"/>
      <c r="G4" s="487"/>
    </row>
    <row r="5" spans="1:21">
      <c r="C5" s="86"/>
      <c r="D5" s="714" t="s">
        <v>244</v>
      </c>
      <c r="E5" s="714"/>
      <c r="F5" s="714"/>
      <c r="G5" s="714"/>
      <c r="H5" s="237"/>
    </row>
    <row r="6" spans="1:21" ht="15" customHeight="1">
      <c r="C6" s="86"/>
      <c r="D6" s="715" t="str">
        <f>IF(org=0,"Не определено",org)</f>
        <v>АО "ОЭЗ ППТ "Алабуга"</v>
      </c>
      <c r="E6" s="715"/>
      <c r="F6" s="715"/>
      <c r="G6" s="715"/>
      <c r="H6" s="237"/>
    </row>
    <row r="7" spans="1:21" s="609" customFormat="1">
      <c r="D7" s="354"/>
      <c r="E7" s="318"/>
      <c r="F7" s="318"/>
      <c r="G7" s="318"/>
      <c r="U7" s="254"/>
    </row>
    <row r="8" spans="1:21" s="71" customFormat="1">
      <c r="C8" s="134">
        <v>22</v>
      </c>
      <c r="D8" s="716" t="s">
        <v>236</v>
      </c>
      <c r="E8" s="717"/>
      <c r="F8" s="717"/>
      <c r="G8" s="718"/>
      <c r="U8" s="259"/>
    </row>
    <row r="9" spans="1:21" ht="11.25" customHeight="1">
      <c r="D9" s="719" t="s">
        <v>225</v>
      </c>
      <c r="E9" s="719"/>
      <c r="F9" s="719"/>
      <c r="G9" s="720" t="s">
        <v>226</v>
      </c>
    </row>
    <row r="10" spans="1:21" ht="11.25" customHeight="1">
      <c r="A10" s="47" t="s">
        <v>474</v>
      </c>
      <c r="D10" s="624" t="s">
        <v>25</v>
      </c>
      <c r="E10" s="331"/>
      <c r="F10" s="332" t="s">
        <v>215</v>
      </c>
      <c r="G10" s="721"/>
    </row>
    <row r="11" spans="1:21" ht="12" customHeight="1">
      <c r="D11" s="349" t="s">
        <v>26</v>
      </c>
      <c r="E11" s="333">
        <v>2</v>
      </c>
      <c r="F11" s="334">
        <v>3</v>
      </c>
      <c r="G11" s="335">
        <v>4</v>
      </c>
    </row>
    <row r="12" spans="1:21">
      <c r="D12" s="620">
        <v>1</v>
      </c>
      <c r="E12" s="337" t="s">
        <v>245</v>
      </c>
      <c r="F12" s="357" t="str">
        <f>IF(form_up_date="","",form_up_date)</f>
        <v>18.04.2022</v>
      </c>
      <c r="G12" s="359" t="s">
        <v>246</v>
      </c>
    </row>
    <row r="13" spans="1:21" ht="45">
      <c r="D13" s="620" t="s">
        <v>257</v>
      </c>
      <c r="E13" s="337" t="s">
        <v>247</v>
      </c>
      <c r="F13" s="357" t="s">
        <v>2777</v>
      </c>
      <c r="G13" s="338" t="s">
        <v>318</v>
      </c>
    </row>
    <row r="14" spans="1:21" ht="22.5">
      <c r="D14" s="620" t="s">
        <v>258</v>
      </c>
      <c r="E14" s="337" t="s">
        <v>248</v>
      </c>
      <c r="F14" s="357" t="s">
        <v>663</v>
      </c>
      <c r="G14" s="359" t="s">
        <v>249</v>
      </c>
    </row>
    <row r="15" spans="1:21" ht="22.5">
      <c r="D15" s="620" t="s">
        <v>259</v>
      </c>
      <c r="E15" s="337" t="s">
        <v>250</v>
      </c>
      <c r="F15" s="358" t="s">
        <v>251</v>
      </c>
      <c r="G15" s="338"/>
    </row>
    <row r="16" spans="1:21">
      <c r="D16" s="336" t="str">
        <f>D15&amp;".1"</f>
        <v>4.1.1</v>
      </c>
      <c r="E16" s="339" t="s">
        <v>3</v>
      </c>
      <c r="F16" s="357" t="str">
        <f>IF(region_name="","",region_name)</f>
        <v>Республика Татарстан</v>
      </c>
      <c r="G16" s="359" t="s">
        <v>252</v>
      </c>
    </row>
    <row r="17" spans="1:21" ht="22.5">
      <c r="D17" s="620" t="s">
        <v>260</v>
      </c>
      <c r="E17" s="340" t="s">
        <v>253</v>
      </c>
      <c r="F17" s="357" t="s">
        <v>1674</v>
      </c>
      <c r="G17" s="360" t="s">
        <v>254</v>
      </c>
    </row>
    <row r="18" spans="1:21" ht="56.25">
      <c r="D18" s="620" t="s">
        <v>261</v>
      </c>
      <c r="E18" s="341" t="s">
        <v>255</v>
      </c>
      <c r="F18" s="357" t="s">
        <v>2781</v>
      </c>
      <c r="G18" s="348" t="s">
        <v>317</v>
      </c>
    </row>
    <row r="19" spans="1:21" s="609" customFormat="1">
      <c r="D19" s="354"/>
      <c r="E19" s="318"/>
      <c r="F19" s="318"/>
      <c r="G19" s="318"/>
      <c r="U19" s="254"/>
    </row>
    <row r="20" spans="1:21" s="71" customFormat="1">
      <c r="C20" s="134">
        <v>23</v>
      </c>
      <c r="D20" s="716" t="s">
        <v>236</v>
      </c>
      <c r="E20" s="717"/>
      <c r="F20" s="717"/>
      <c r="G20" s="718"/>
      <c r="U20" s="259"/>
    </row>
    <row r="21" spans="1:21" ht="11.25" customHeight="1">
      <c r="D21" s="719" t="s">
        <v>225</v>
      </c>
      <c r="E21" s="719"/>
      <c r="F21" s="719"/>
      <c r="G21" s="720" t="s">
        <v>226</v>
      </c>
    </row>
    <row r="22" spans="1:21" ht="11.25" customHeight="1">
      <c r="A22" s="47" t="s">
        <v>474</v>
      </c>
      <c r="D22" s="624" t="s">
        <v>25</v>
      </c>
      <c r="E22" s="331"/>
      <c r="F22" s="332" t="s">
        <v>215</v>
      </c>
      <c r="G22" s="721"/>
    </row>
    <row r="23" spans="1:21" ht="12" customHeight="1">
      <c r="D23" s="349" t="s">
        <v>26</v>
      </c>
      <c r="E23" s="333">
        <v>2</v>
      </c>
      <c r="F23" s="334">
        <v>3</v>
      </c>
      <c r="G23" s="335">
        <v>4</v>
      </c>
    </row>
    <row r="24" spans="1:21">
      <c r="D24" s="620">
        <v>1</v>
      </c>
      <c r="E24" s="337" t="s">
        <v>245</v>
      </c>
      <c r="F24" s="357" t="str">
        <f>IF(form_up_date="","",form_up_date)</f>
        <v>18.04.2022</v>
      </c>
      <c r="G24" s="359" t="s">
        <v>246</v>
      </c>
    </row>
    <row r="25" spans="1:21" ht="45">
      <c r="D25" s="620" t="s">
        <v>257</v>
      </c>
      <c r="E25" s="337" t="s">
        <v>247</v>
      </c>
      <c r="F25" s="357" t="s">
        <v>2778</v>
      </c>
      <c r="G25" s="338" t="s">
        <v>318</v>
      </c>
    </row>
    <row r="26" spans="1:21" ht="22.5">
      <c r="D26" s="620" t="s">
        <v>258</v>
      </c>
      <c r="E26" s="337" t="s">
        <v>248</v>
      </c>
      <c r="F26" s="357" t="s">
        <v>663</v>
      </c>
      <c r="G26" s="359" t="s">
        <v>249</v>
      </c>
    </row>
    <row r="27" spans="1:21" ht="22.5">
      <c r="D27" s="620" t="s">
        <v>259</v>
      </c>
      <c r="E27" s="337" t="s">
        <v>250</v>
      </c>
      <c r="F27" s="358" t="s">
        <v>251</v>
      </c>
      <c r="G27" s="338"/>
    </row>
    <row r="28" spans="1:21">
      <c r="D28" s="336" t="str">
        <f>D27&amp;".1"</f>
        <v>4.1.1</v>
      </c>
      <c r="E28" s="339" t="s">
        <v>3</v>
      </c>
      <c r="F28" s="357" t="str">
        <f>IF(region_name="","",region_name)</f>
        <v>Республика Татарстан</v>
      </c>
      <c r="G28" s="359" t="s">
        <v>252</v>
      </c>
    </row>
    <row r="29" spans="1:21" ht="22.5">
      <c r="D29" s="620" t="s">
        <v>260</v>
      </c>
      <c r="E29" s="340" t="s">
        <v>253</v>
      </c>
      <c r="F29" s="357" t="s">
        <v>1674</v>
      </c>
      <c r="G29" s="360" t="s">
        <v>254</v>
      </c>
    </row>
    <row r="30" spans="1:21" ht="56.25">
      <c r="D30" s="620" t="s">
        <v>261</v>
      </c>
      <c r="E30" s="341" t="s">
        <v>255</v>
      </c>
      <c r="F30" s="357" t="s">
        <v>2781</v>
      </c>
      <c r="G30" s="348" t="s">
        <v>317</v>
      </c>
    </row>
    <row r="31" spans="1:21">
      <c r="D31" s="342"/>
      <c r="E31" s="343"/>
      <c r="F31" s="344"/>
      <c r="G31" s="345"/>
    </row>
    <row r="32" spans="1:21">
      <c r="D32" s="346"/>
      <c r="E32" s="713" t="s">
        <v>256</v>
      </c>
      <c r="F32" s="713"/>
      <c r="G32" s="347"/>
    </row>
  </sheetData>
  <sheetProtection password="FA9C" sheet="1" objects="1" scenarios="1" formatColumns="0" formatRows="0"/>
  <mergeCells count="9">
    <mergeCell ref="D21:F21"/>
    <mergeCell ref="G21:G22"/>
    <mergeCell ref="E32:F32"/>
    <mergeCell ref="D5:G5"/>
    <mergeCell ref="D6:G6"/>
    <mergeCell ref="D8:G8"/>
    <mergeCell ref="D9:F9"/>
    <mergeCell ref="G9:G10"/>
    <mergeCell ref="D20:G2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31:G3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/>
  <dimension ref="A1:N87"/>
  <sheetViews>
    <sheetView showGridLines="0" topLeftCell="D4" zoomScaleNormal="100" workbookViewId="0"/>
  </sheetViews>
  <sheetFormatPr defaultColWidth="10.5703125" defaultRowHeight="11.25"/>
  <cols>
    <col min="1" max="1" width="8" style="191" hidden="1" customWidth="1"/>
    <col min="2" max="2" width="4.140625" style="15" hidden="1" customWidth="1"/>
    <col min="3" max="3" width="2" style="191" hidden="1" customWidth="1"/>
    <col min="4" max="4" width="3.7109375" style="191" customWidth="1"/>
    <col min="5" max="5" width="3.7109375" style="33" customWidth="1"/>
    <col min="6" max="6" width="7.7109375" style="33" customWidth="1"/>
    <col min="7" max="7" width="49.140625" style="33" customWidth="1"/>
    <col min="8" max="8" width="14" style="33" customWidth="1"/>
    <col min="9" max="9" width="25.7109375" style="33" customWidth="1"/>
    <col min="10" max="10" width="25.7109375" style="33" hidden="1" customWidth="1"/>
    <col min="11" max="11" width="12.5703125" style="33" customWidth="1"/>
    <col min="12" max="12" width="1.7109375" style="33" hidden="1" customWidth="1"/>
    <col min="13" max="13" width="139.7109375" style="33" customWidth="1"/>
    <col min="14" max="74" width="24.85546875" style="33" customWidth="1"/>
    <col min="75" max="16384" width="10.5703125" style="33"/>
  </cols>
  <sheetData>
    <row r="1" spans="1:14" ht="11.25" hidden="1" customHeight="1"/>
    <row r="2" spans="1:14" ht="11.25" hidden="1" customHeight="1"/>
    <row r="3" spans="1:14" ht="11.25" hidden="1" customHeight="1"/>
    <row r="4" spans="1:14" ht="3" customHeight="1">
      <c r="E4" s="87"/>
      <c r="F4" s="87"/>
      <c r="G4" s="87"/>
      <c r="H4" s="87"/>
      <c r="I4" s="88"/>
    </row>
    <row r="5" spans="1:14" ht="16.5" customHeight="1">
      <c r="E5" s="87"/>
      <c r="F5" s="735" t="s">
        <v>489</v>
      </c>
      <c r="G5" s="736"/>
      <c r="H5" s="736"/>
      <c r="I5" s="737"/>
    </row>
    <row r="6" spans="1:14" ht="16.5" customHeight="1">
      <c r="E6" s="87"/>
      <c r="F6" s="87"/>
      <c r="G6" s="385"/>
      <c r="H6" s="385"/>
      <c r="I6" s="550"/>
    </row>
    <row r="7" spans="1:14" ht="18" customHeight="1">
      <c r="E7" s="87"/>
      <c r="F7" s="667" t="s">
        <v>225</v>
      </c>
      <c r="G7" s="667"/>
      <c r="H7" s="667"/>
      <c r="I7" s="667"/>
      <c r="J7" s="667"/>
      <c r="K7" s="667"/>
      <c r="L7" s="667"/>
      <c r="M7" s="667" t="s">
        <v>226</v>
      </c>
    </row>
    <row r="8" spans="1:14" s="485" customFormat="1">
      <c r="A8" s="492"/>
      <c r="B8" s="493"/>
      <c r="C8" s="492"/>
      <c r="D8" s="492"/>
      <c r="E8" s="487"/>
      <c r="F8" s="667" t="s">
        <v>25</v>
      </c>
      <c r="G8" s="727" t="s">
        <v>243</v>
      </c>
      <c r="H8" s="727" t="s">
        <v>154</v>
      </c>
      <c r="I8" s="750"/>
      <c r="J8" s="751"/>
      <c r="K8" s="752"/>
      <c r="L8" s="325"/>
      <c r="M8" s="667"/>
    </row>
    <row r="9" spans="1:14" ht="22.5">
      <c r="F9" s="667"/>
      <c r="G9" s="727"/>
      <c r="H9" s="727"/>
      <c r="I9" s="546" t="s">
        <v>493</v>
      </c>
      <c r="J9" s="546" t="s">
        <v>492</v>
      </c>
      <c r="K9" s="520" t="s">
        <v>363</v>
      </c>
      <c r="L9" s="325"/>
      <c r="M9" s="667"/>
      <c r="N9" s="422"/>
    </row>
    <row r="10" spans="1:14">
      <c r="F10" s="11" t="s">
        <v>26</v>
      </c>
      <c r="G10" s="89" t="s">
        <v>0</v>
      </c>
      <c r="H10" s="89" t="s">
        <v>1</v>
      </c>
      <c r="I10" s="89" t="s">
        <v>2</v>
      </c>
      <c r="J10" s="423" t="s">
        <v>554</v>
      </c>
      <c r="K10" s="600"/>
      <c r="L10" s="424"/>
      <c r="M10" s="549"/>
      <c r="N10" s="422"/>
    </row>
    <row r="11" spans="1:14" ht="22.5">
      <c r="F11" s="425">
        <v>1</v>
      </c>
      <c r="G11" s="426" t="s">
        <v>494</v>
      </c>
      <c r="H11" s="408" t="s">
        <v>251</v>
      </c>
      <c r="I11" s="547"/>
      <c r="J11" s="547"/>
      <c r="K11" s="601"/>
      <c r="L11" s="424"/>
      <c r="M11" s="325"/>
      <c r="N11" s="510"/>
    </row>
    <row r="12" spans="1:14" ht="18.75">
      <c r="F12" s="425">
        <v>2</v>
      </c>
      <c r="G12" s="426" t="s">
        <v>364</v>
      </c>
      <c r="H12" s="408" t="s">
        <v>251</v>
      </c>
      <c r="I12" s="282"/>
      <c r="J12" s="408" t="s">
        <v>251</v>
      </c>
      <c r="K12" s="601"/>
      <c r="L12" s="424"/>
      <c r="M12" s="325" t="s">
        <v>499</v>
      </c>
      <c r="N12" s="510"/>
    </row>
    <row r="13" spans="1:14" s="485" customFormat="1" ht="18.75">
      <c r="A13" s="492"/>
      <c r="B13" s="493"/>
      <c r="C13" s="492"/>
      <c r="D13" s="492"/>
      <c r="F13" s="495" t="s">
        <v>257</v>
      </c>
      <c r="G13" s="444" t="s">
        <v>495</v>
      </c>
      <c r="H13" s="497" t="s">
        <v>251</v>
      </c>
      <c r="I13" s="282"/>
      <c r="J13" s="497" t="s">
        <v>251</v>
      </c>
      <c r="K13" s="601"/>
      <c r="L13" s="494"/>
      <c r="M13" s="325" t="s">
        <v>498</v>
      </c>
      <c r="N13" s="510"/>
    </row>
    <row r="14" spans="1:14" ht="33.75">
      <c r="F14" s="425" t="s">
        <v>1</v>
      </c>
      <c r="G14" s="426" t="s">
        <v>496</v>
      </c>
      <c r="H14" s="408" t="s">
        <v>251</v>
      </c>
      <c r="I14" s="427"/>
      <c r="J14" s="408" t="s">
        <v>251</v>
      </c>
      <c r="K14" s="601"/>
      <c r="L14" s="424"/>
      <c r="M14" s="325" t="s">
        <v>497</v>
      </c>
      <c r="N14" s="510"/>
    </row>
    <row r="15" spans="1:14" ht="22.5">
      <c r="F15" s="425" t="s">
        <v>2</v>
      </c>
      <c r="G15" s="426" t="s">
        <v>500</v>
      </c>
      <c r="H15" s="408" t="s">
        <v>251</v>
      </c>
      <c r="I15" s="547"/>
      <c r="J15" s="408" t="s">
        <v>251</v>
      </c>
      <c r="K15" s="601"/>
      <c r="L15" s="424"/>
      <c r="M15" s="325" t="s">
        <v>501</v>
      </c>
      <c r="N15" s="510"/>
    </row>
    <row r="16" spans="1:14" ht="22.5">
      <c r="F16" s="425" t="s">
        <v>12</v>
      </c>
      <c r="G16" s="426" t="s">
        <v>365</v>
      </c>
      <c r="H16" s="408" t="s">
        <v>251</v>
      </c>
      <c r="I16" s="547"/>
      <c r="J16" s="408" t="s">
        <v>251</v>
      </c>
      <c r="K16" s="601"/>
      <c r="L16" s="424"/>
      <c r="M16" s="325"/>
      <c r="N16" s="510"/>
    </row>
    <row r="17" spans="1:14" ht="22.5">
      <c r="F17" s="425" t="s">
        <v>13</v>
      </c>
      <c r="G17" s="426" t="s">
        <v>502</v>
      </c>
      <c r="H17" s="408" t="s">
        <v>251</v>
      </c>
      <c r="I17" s="282"/>
      <c r="J17" s="282"/>
      <c r="K17" s="601"/>
      <c r="L17" s="424"/>
      <c r="M17" s="325" t="s">
        <v>503</v>
      </c>
      <c r="N17" s="510"/>
    </row>
    <row r="18" spans="1:14" ht="22.5">
      <c r="F18" s="425" t="s">
        <v>31</v>
      </c>
      <c r="G18" s="426" t="s">
        <v>504</v>
      </c>
      <c r="H18" s="408" t="s">
        <v>251</v>
      </c>
      <c r="I18" s="282"/>
      <c r="J18" s="282"/>
      <c r="K18" s="601"/>
      <c r="L18" s="424"/>
      <c r="M18" s="325" t="s">
        <v>505</v>
      </c>
      <c r="N18" s="510"/>
    </row>
    <row r="19" spans="1:14" ht="56.25">
      <c r="F19" s="425" t="s">
        <v>32</v>
      </c>
      <c r="G19" s="426" t="s">
        <v>506</v>
      </c>
      <c r="H19" s="408" t="s">
        <v>417</v>
      </c>
      <c r="I19" s="428">
        <f>SUM(J19:K19)</f>
        <v>0</v>
      </c>
      <c r="J19" s="428">
        <f>SUMIF(List06_flag_year,"y",J20:J26)</f>
        <v>0</v>
      </c>
      <c r="K19" s="602"/>
      <c r="L19" s="429"/>
      <c r="M19" s="325" t="s">
        <v>507</v>
      </c>
      <c r="N19" s="511"/>
    </row>
    <row r="20" spans="1:14" ht="33.75" hidden="1">
      <c r="B20" s="747" t="s">
        <v>366</v>
      </c>
      <c r="F20" s="425" t="str">
        <f>B20</f>
        <v>8.0</v>
      </c>
      <c r="G20" s="514"/>
      <c r="H20" s="408" t="s">
        <v>417</v>
      </c>
      <c r="I20" s="428">
        <f>SUM(I21:I22)</f>
        <v>0</v>
      </c>
      <c r="J20" s="428">
        <f>SUM(J21:J22)</f>
        <v>0</v>
      </c>
      <c r="K20" s="602" t="s">
        <v>61</v>
      </c>
      <c r="L20" s="429"/>
      <c r="M20" s="325" t="s">
        <v>508</v>
      </c>
      <c r="N20" s="511"/>
    </row>
    <row r="21" spans="1:14" ht="45" hidden="1">
      <c r="B21" s="747"/>
      <c r="C21" s="191">
        <v>1</v>
      </c>
      <c r="F21" s="430" t="str">
        <f>B20&amp;"."&amp;C21</f>
        <v>8.0.1</v>
      </c>
      <c r="G21" s="544"/>
      <c r="H21" s="431" t="s">
        <v>417</v>
      </c>
      <c r="I21" s="501"/>
      <c r="J21" s="5"/>
      <c r="K21" s="602" t="s">
        <v>367</v>
      </c>
      <c r="L21" s="429"/>
      <c r="M21" s="325" t="s">
        <v>509</v>
      </c>
      <c r="N21" s="511"/>
    </row>
    <row r="22" spans="1:14" ht="18.75" hidden="1">
      <c r="B22" s="747"/>
      <c r="F22" s="432"/>
      <c r="G22" s="433" t="s">
        <v>368</v>
      </c>
      <c r="H22" s="434"/>
      <c r="I22" s="435"/>
      <c r="J22" s="435"/>
      <c r="K22" s="603"/>
      <c r="L22" s="429"/>
      <c r="M22" s="325"/>
      <c r="N22" s="511"/>
    </row>
    <row r="23" spans="1:14" ht="33.75">
      <c r="B23" s="747" t="s">
        <v>369</v>
      </c>
      <c r="D23" s="169"/>
      <c r="F23" s="436" t="str">
        <f>B23</f>
        <v>8.1</v>
      </c>
      <c r="G23" s="514"/>
      <c r="H23" s="437" t="s">
        <v>417</v>
      </c>
      <c r="I23" s="438">
        <f>SUM(I24:I25)</f>
        <v>0</v>
      </c>
      <c r="J23" s="428">
        <f>SUM(J24:J25)</f>
        <v>0</v>
      </c>
      <c r="K23" s="602" t="s">
        <v>61</v>
      </c>
      <c r="L23" s="429"/>
      <c r="M23" s="325" t="s">
        <v>508</v>
      </c>
      <c r="N23" s="511"/>
    </row>
    <row r="24" spans="1:14" ht="45">
      <c r="B24" s="747"/>
      <c r="C24" s="191">
        <v>1</v>
      </c>
      <c r="F24" s="439" t="str">
        <f>B23&amp;"."&amp;C24</f>
        <v>8.1.1</v>
      </c>
      <c r="G24" s="544"/>
      <c r="H24" s="408" t="s">
        <v>417</v>
      </c>
      <c r="I24" s="501"/>
      <c r="J24" s="5"/>
      <c r="K24" s="602" t="s">
        <v>367</v>
      </c>
      <c r="L24" s="429"/>
      <c r="M24" s="325" t="s">
        <v>509</v>
      </c>
      <c r="N24" s="511"/>
    </row>
    <row r="25" spans="1:14" ht="18.75">
      <c r="B25" s="747"/>
      <c r="F25" s="440"/>
      <c r="G25" s="433" t="s">
        <v>368</v>
      </c>
      <c r="H25" s="434"/>
      <c r="I25" s="435"/>
      <c r="J25" s="435"/>
      <c r="K25" s="603"/>
      <c r="L25" s="429"/>
      <c r="M25" s="325"/>
      <c r="N25" s="511"/>
    </row>
    <row r="26" spans="1:14" ht="18.75">
      <c r="F26" s="529"/>
      <c r="G26" s="519" t="s">
        <v>370</v>
      </c>
      <c r="H26" s="519"/>
      <c r="I26" s="518"/>
      <c r="J26" s="518"/>
      <c r="K26" s="603"/>
      <c r="L26" s="442"/>
      <c r="M26" s="325"/>
      <c r="N26" s="511"/>
    </row>
    <row r="27" spans="1:14" ht="18.75">
      <c r="F27" s="329" t="s">
        <v>351</v>
      </c>
      <c r="G27" s="526" t="s">
        <v>371</v>
      </c>
      <c r="H27" s="525" t="s">
        <v>251</v>
      </c>
      <c r="I27" s="525" t="s">
        <v>251</v>
      </c>
      <c r="J27" s="525" t="s">
        <v>251</v>
      </c>
      <c r="K27" s="604"/>
      <c r="L27" s="442"/>
      <c r="M27" s="325"/>
      <c r="N27" s="511"/>
    </row>
    <row r="28" spans="1:14" ht="18.75">
      <c r="A28" s="443"/>
      <c r="B28" s="443"/>
      <c r="F28" s="329" t="s">
        <v>372</v>
      </c>
      <c r="G28" s="527" t="s">
        <v>373</v>
      </c>
      <c r="H28" s="525" t="s">
        <v>251</v>
      </c>
      <c r="I28" s="525" t="s">
        <v>251</v>
      </c>
      <c r="J28" s="525" t="s">
        <v>251</v>
      </c>
      <c r="K28" s="604"/>
      <c r="L28" s="442"/>
      <c r="M28" s="325"/>
      <c r="N28" s="511"/>
    </row>
    <row r="29" spans="1:14" ht="18.75">
      <c r="A29" s="443"/>
      <c r="B29" s="443"/>
      <c r="F29" s="329" t="s">
        <v>375</v>
      </c>
      <c r="G29" s="528" t="s">
        <v>376</v>
      </c>
      <c r="H29" s="525" t="s">
        <v>374</v>
      </c>
      <c r="I29" s="534"/>
      <c r="J29" s="534"/>
      <c r="K29" s="604"/>
      <c r="L29" s="442"/>
      <c r="M29" s="325"/>
      <c r="N29" s="511"/>
    </row>
    <row r="30" spans="1:14" ht="18.75">
      <c r="A30" s="443"/>
      <c r="B30" s="443"/>
      <c r="F30" s="329" t="s">
        <v>377</v>
      </c>
      <c r="G30" s="528" t="s">
        <v>378</v>
      </c>
      <c r="H30" s="525" t="s">
        <v>374</v>
      </c>
      <c r="I30" s="534"/>
      <c r="J30" s="534"/>
      <c r="K30" s="604"/>
      <c r="L30" s="442"/>
      <c r="M30" s="325"/>
      <c r="N30" s="511"/>
    </row>
    <row r="31" spans="1:14" ht="18.75">
      <c r="A31" s="443"/>
      <c r="B31" s="443"/>
      <c r="F31" s="329" t="s">
        <v>379</v>
      </c>
      <c r="G31" s="527" t="s">
        <v>380</v>
      </c>
      <c r="H31" s="525" t="s">
        <v>251</v>
      </c>
      <c r="I31" s="525" t="s">
        <v>251</v>
      </c>
      <c r="J31" s="525" t="s">
        <v>251</v>
      </c>
      <c r="K31" s="604"/>
      <c r="L31" s="442"/>
      <c r="M31" s="325"/>
      <c r="N31" s="455"/>
    </row>
    <row r="32" spans="1:14" ht="22.5">
      <c r="A32" s="443"/>
      <c r="B32" s="443"/>
      <c r="F32" s="329" t="s">
        <v>381</v>
      </c>
      <c r="G32" s="528" t="s">
        <v>376</v>
      </c>
      <c r="H32" s="525" t="s">
        <v>523</v>
      </c>
      <c r="I32" s="534"/>
      <c r="J32" s="534"/>
      <c r="K32" s="604"/>
      <c r="L32" s="442"/>
      <c r="M32" s="325" t="s">
        <v>530</v>
      </c>
      <c r="N32" s="455"/>
    </row>
    <row r="33" spans="1:14" ht="33.75">
      <c r="A33" s="443"/>
      <c r="B33" s="443"/>
      <c r="F33" s="329" t="s">
        <v>382</v>
      </c>
      <c r="G33" s="528" t="s">
        <v>378</v>
      </c>
      <c r="H33" s="525" t="s">
        <v>523</v>
      </c>
      <c r="I33" s="534"/>
      <c r="J33" s="534"/>
      <c r="K33" s="604"/>
      <c r="L33" s="442"/>
      <c r="M33" s="325" t="s">
        <v>531</v>
      </c>
      <c r="N33" s="455"/>
    </row>
    <row r="34" spans="1:14" ht="22.5">
      <c r="A34" s="443"/>
      <c r="B34" s="443"/>
      <c r="F34" s="329" t="s">
        <v>383</v>
      </c>
      <c r="G34" s="527" t="s">
        <v>384</v>
      </c>
      <c r="H34" s="525" t="s">
        <v>251</v>
      </c>
      <c r="I34" s="525" t="s">
        <v>251</v>
      </c>
      <c r="J34" s="525" t="s">
        <v>251</v>
      </c>
      <c r="K34" s="604"/>
      <c r="L34" s="442"/>
      <c r="M34" s="325"/>
      <c r="N34" s="455"/>
    </row>
    <row r="35" spans="1:14" ht="18.75">
      <c r="A35" s="443"/>
      <c r="B35" s="443"/>
      <c r="F35" s="329" t="s">
        <v>385</v>
      </c>
      <c r="G35" s="528" t="s">
        <v>376</v>
      </c>
      <c r="H35" s="525" t="s">
        <v>524</v>
      </c>
      <c r="I35" s="534"/>
      <c r="J35" s="534"/>
      <c r="K35" s="604"/>
      <c r="L35" s="442"/>
      <c r="M35" s="325" t="s">
        <v>532</v>
      </c>
      <c r="N35" s="455"/>
    </row>
    <row r="36" spans="1:14" ht="18.75">
      <c r="A36" s="443"/>
      <c r="B36" s="443"/>
      <c r="F36" s="329" t="s">
        <v>386</v>
      </c>
      <c r="G36" s="528" t="s">
        <v>378</v>
      </c>
      <c r="H36" s="525" t="s">
        <v>524</v>
      </c>
      <c r="I36" s="534"/>
      <c r="J36" s="534"/>
      <c r="K36" s="604"/>
      <c r="L36" s="442"/>
      <c r="M36" s="325" t="s">
        <v>533</v>
      </c>
      <c r="N36" s="455"/>
    </row>
    <row r="37" spans="1:14" ht="18.75">
      <c r="A37" s="443"/>
      <c r="B37" s="443"/>
      <c r="F37" s="329" t="s">
        <v>387</v>
      </c>
      <c r="G37" s="527" t="s">
        <v>525</v>
      </c>
      <c r="H37" s="525" t="s">
        <v>251</v>
      </c>
      <c r="I37" s="525" t="s">
        <v>251</v>
      </c>
      <c r="J37" s="525" t="s">
        <v>251</v>
      </c>
      <c r="K37" s="604"/>
      <c r="L37" s="442"/>
      <c r="M37" s="325"/>
      <c r="N37" s="455"/>
    </row>
    <row r="38" spans="1:14" ht="18.75">
      <c r="A38" s="443"/>
      <c r="B38" s="443"/>
      <c r="F38" s="329" t="s">
        <v>389</v>
      </c>
      <c r="G38" s="528" t="s">
        <v>376</v>
      </c>
      <c r="H38" s="525" t="s">
        <v>388</v>
      </c>
      <c r="I38" s="534"/>
      <c r="J38" s="534"/>
      <c r="K38" s="604"/>
      <c r="L38" s="442"/>
      <c r="M38" s="325" t="s">
        <v>534</v>
      </c>
      <c r="N38" s="455"/>
    </row>
    <row r="39" spans="1:14" ht="18.75">
      <c r="A39" s="443"/>
      <c r="B39" s="443"/>
      <c r="F39" s="329" t="s">
        <v>390</v>
      </c>
      <c r="G39" s="528" t="s">
        <v>378</v>
      </c>
      <c r="H39" s="525" t="s">
        <v>388</v>
      </c>
      <c r="I39" s="534"/>
      <c r="J39" s="534"/>
      <c r="K39" s="604"/>
      <c r="L39" s="442"/>
      <c r="M39" s="325" t="s">
        <v>535</v>
      </c>
      <c r="N39" s="455"/>
    </row>
    <row r="40" spans="1:14" ht="22.5">
      <c r="A40" s="443"/>
      <c r="B40" s="443"/>
      <c r="F40" s="329" t="s">
        <v>391</v>
      </c>
      <c r="G40" s="527" t="s">
        <v>407</v>
      </c>
      <c r="H40" s="525" t="s">
        <v>251</v>
      </c>
      <c r="I40" s="525" t="s">
        <v>251</v>
      </c>
      <c r="J40" s="525" t="s">
        <v>251</v>
      </c>
      <c r="K40" s="604"/>
      <c r="L40" s="442"/>
      <c r="M40" s="325"/>
      <c r="N40" s="455"/>
    </row>
    <row r="41" spans="1:14" ht="18.75">
      <c r="A41" s="443"/>
      <c r="B41" s="443"/>
      <c r="F41" s="329" t="s">
        <v>392</v>
      </c>
      <c r="G41" s="528" t="s">
        <v>376</v>
      </c>
      <c r="H41" s="525" t="s">
        <v>388</v>
      </c>
      <c r="I41" s="534"/>
      <c r="J41" s="534"/>
      <c r="K41" s="604"/>
      <c r="L41" s="442"/>
      <c r="M41" s="325"/>
      <c r="N41" s="455"/>
    </row>
    <row r="42" spans="1:14" ht="18.75">
      <c r="A42" s="443"/>
      <c r="B42" s="443"/>
      <c r="F42" s="329" t="s">
        <v>393</v>
      </c>
      <c r="G42" s="528" t="s">
        <v>378</v>
      </c>
      <c r="H42" s="525" t="s">
        <v>388</v>
      </c>
      <c r="I42" s="534"/>
      <c r="J42" s="534"/>
      <c r="K42" s="604"/>
      <c r="L42" s="442"/>
      <c r="M42" s="325"/>
      <c r="N42" s="455"/>
    </row>
    <row r="43" spans="1:14" ht="22.5">
      <c r="A43" s="443"/>
      <c r="B43" s="443"/>
      <c r="F43" s="329" t="s">
        <v>394</v>
      </c>
      <c r="G43" s="527" t="s">
        <v>526</v>
      </c>
      <c r="H43" s="525" t="s">
        <v>251</v>
      </c>
      <c r="I43" s="525" t="s">
        <v>251</v>
      </c>
      <c r="J43" s="525" t="s">
        <v>251</v>
      </c>
      <c r="K43" s="604"/>
      <c r="L43" s="442"/>
      <c r="M43" s="325"/>
      <c r="N43" s="455"/>
    </row>
    <row r="44" spans="1:14" ht="22.5">
      <c r="A44" s="443"/>
      <c r="B44" s="443"/>
      <c r="F44" s="329" t="s">
        <v>395</v>
      </c>
      <c r="G44" s="528" t="s">
        <v>376</v>
      </c>
      <c r="H44" s="525" t="s">
        <v>550</v>
      </c>
      <c r="I44" s="534"/>
      <c r="J44" s="534"/>
      <c r="K44" s="604"/>
      <c r="L44" s="442"/>
      <c r="M44" s="325" t="s">
        <v>589</v>
      </c>
      <c r="N44" s="455"/>
    </row>
    <row r="45" spans="1:14" ht="22.5">
      <c r="A45" s="443"/>
      <c r="B45" s="443"/>
      <c r="F45" s="329" t="s">
        <v>396</v>
      </c>
      <c r="G45" s="528" t="s">
        <v>378</v>
      </c>
      <c r="H45" s="525" t="s">
        <v>550</v>
      </c>
      <c r="I45" s="534"/>
      <c r="J45" s="534"/>
      <c r="K45" s="604"/>
      <c r="L45" s="442"/>
      <c r="M45" s="325" t="s">
        <v>590</v>
      </c>
      <c r="N45" s="455"/>
    </row>
    <row r="46" spans="1:14" ht="18.75">
      <c r="A46" s="443"/>
      <c r="B46" s="443"/>
      <c r="F46" s="329" t="s">
        <v>397</v>
      </c>
      <c r="G46" s="527" t="s">
        <v>527</v>
      </c>
      <c r="H46" s="525" t="s">
        <v>251</v>
      </c>
      <c r="I46" s="525" t="s">
        <v>251</v>
      </c>
      <c r="J46" s="525" t="s">
        <v>251</v>
      </c>
      <c r="K46" s="604"/>
      <c r="L46" s="442"/>
      <c r="M46" s="325"/>
      <c r="N46" s="455"/>
    </row>
    <row r="47" spans="1:14" ht="18.75">
      <c r="A47" s="443"/>
      <c r="B47" s="443"/>
      <c r="F47" s="329" t="s">
        <v>398</v>
      </c>
      <c r="G47" s="528" t="s">
        <v>376</v>
      </c>
      <c r="H47" s="525" t="s">
        <v>551</v>
      </c>
      <c r="I47" s="534"/>
      <c r="J47" s="534"/>
      <c r="K47" s="604"/>
      <c r="L47" s="442"/>
      <c r="M47" s="325" t="s">
        <v>536</v>
      </c>
      <c r="N47" s="455"/>
    </row>
    <row r="48" spans="1:14" ht="18.75">
      <c r="A48" s="443"/>
      <c r="B48" s="443"/>
      <c r="F48" s="329" t="s">
        <v>399</v>
      </c>
      <c r="G48" s="528" t="s">
        <v>378</v>
      </c>
      <c r="H48" s="525" t="s">
        <v>551</v>
      </c>
      <c r="I48" s="534"/>
      <c r="J48" s="534"/>
      <c r="K48" s="604"/>
      <c r="L48" s="442"/>
      <c r="M48" s="325" t="s">
        <v>537</v>
      </c>
      <c r="N48" s="455"/>
    </row>
    <row r="49" spans="1:14" ht="18.75">
      <c r="A49" s="443"/>
      <c r="B49" s="443"/>
      <c r="F49" s="329" t="s">
        <v>400</v>
      </c>
      <c r="G49" s="527" t="s">
        <v>638</v>
      </c>
      <c r="H49" s="525" t="s">
        <v>251</v>
      </c>
      <c r="I49" s="525" t="s">
        <v>251</v>
      </c>
      <c r="J49" s="525" t="s">
        <v>251</v>
      </c>
      <c r="K49" s="604"/>
      <c r="L49" s="442"/>
      <c r="M49" s="325"/>
      <c r="N49" s="455"/>
    </row>
    <row r="50" spans="1:14" ht="18.75">
      <c r="A50" s="443"/>
      <c r="B50" s="443"/>
      <c r="F50" s="329" t="s">
        <v>401</v>
      </c>
      <c r="G50" s="528" t="s">
        <v>376</v>
      </c>
      <c r="H50" s="525" t="s">
        <v>639</v>
      </c>
      <c r="I50" s="534"/>
      <c r="J50" s="534"/>
      <c r="K50" s="604"/>
      <c r="L50" s="442"/>
      <c r="M50" s="325" t="s">
        <v>640</v>
      </c>
      <c r="N50" s="455"/>
    </row>
    <row r="51" spans="1:14" ht="18.75">
      <c r="A51" s="443"/>
      <c r="B51" s="443"/>
      <c r="F51" s="329" t="s">
        <v>402</v>
      </c>
      <c r="G51" s="528" t="s">
        <v>378</v>
      </c>
      <c r="H51" s="525" t="s">
        <v>639</v>
      </c>
      <c r="I51" s="534"/>
      <c r="J51" s="534"/>
      <c r="K51" s="604"/>
      <c r="L51" s="442"/>
      <c r="M51" s="325" t="s">
        <v>641</v>
      </c>
      <c r="N51" s="455"/>
    </row>
    <row r="52" spans="1:14" s="485" customFormat="1" ht="22.5">
      <c r="A52" s="443"/>
      <c r="B52" s="443"/>
      <c r="C52" s="492"/>
      <c r="D52" s="492"/>
      <c r="F52" s="590" t="s">
        <v>403</v>
      </c>
      <c r="G52" s="591" t="s">
        <v>642</v>
      </c>
      <c r="H52" s="589" t="s">
        <v>251</v>
      </c>
      <c r="I52" s="589" t="s">
        <v>251</v>
      </c>
      <c r="J52" s="589" t="s">
        <v>251</v>
      </c>
      <c r="K52" s="604"/>
      <c r="L52" s="442"/>
      <c r="M52" s="325"/>
      <c r="N52" s="455"/>
    </row>
    <row r="53" spans="1:14" s="485" customFormat="1" ht="18.75">
      <c r="A53" s="443"/>
      <c r="B53" s="443"/>
      <c r="C53" s="492"/>
      <c r="D53" s="492"/>
      <c r="F53" s="590" t="s">
        <v>404</v>
      </c>
      <c r="G53" s="592" t="s">
        <v>376</v>
      </c>
      <c r="H53" s="589" t="s">
        <v>644</v>
      </c>
      <c r="I53" s="534"/>
      <c r="J53" s="534"/>
      <c r="K53" s="604"/>
      <c r="L53" s="442"/>
      <c r="M53" s="325" t="s">
        <v>646</v>
      </c>
      <c r="N53" s="455"/>
    </row>
    <row r="54" spans="1:14" s="485" customFormat="1" ht="18.75">
      <c r="A54" s="443"/>
      <c r="B54" s="443"/>
      <c r="C54" s="492"/>
      <c r="D54" s="492"/>
      <c r="F54" s="590" t="s">
        <v>405</v>
      </c>
      <c r="G54" s="592" t="s">
        <v>378</v>
      </c>
      <c r="H54" s="589" t="s">
        <v>644</v>
      </c>
      <c r="I54" s="534"/>
      <c r="J54" s="534"/>
      <c r="K54" s="604"/>
      <c r="L54" s="442"/>
      <c r="M54" s="325" t="s">
        <v>647</v>
      </c>
      <c r="N54" s="455"/>
    </row>
    <row r="55" spans="1:14" s="485" customFormat="1" ht="18.75">
      <c r="A55" s="443"/>
      <c r="B55" s="443"/>
      <c r="C55" s="492"/>
      <c r="D55" s="492"/>
      <c r="F55" s="594" t="s">
        <v>406</v>
      </c>
      <c r="G55" s="591" t="s">
        <v>643</v>
      </c>
      <c r="H55" s="589" t="s">
        <v>251</v>
      </c>
      <c r="I55" s="589" t="s">
        <v>251</v>
      </c>
      <c r="J55" s="589" t="s">
        <v>251</v>
      </c>
      <c r="K55" s="604"/>
      <c r="L55" s="442"/>
      <c r="M55" s="325"/>
      <c r="N55" s="455"/>
    </row>
    <row r="56" spans="1:14" s="485" customFormat="1" ht="18.75">
      <c r="A56" s="443"/>
      <c r="B56" s="443"/>
      <c r="C56" s="492"/>
      <c r="D56" s="492"/>
      <c r="F56" s="594" t="s">
        <v>408</v>
      </c>
      <c r="G56" s="592" t="s">
        <v>376</v>
      </c>
      <c r="H56" s="589" t="s">
        <v>645</v>
      </c>
      <c r="I56" s="534"/>
      <c r="J56" s="534"/>
      <c r="K56" s="604"/>
      <c r="L56" s="442"/>
      <c r="M56" s="325" t="s">
        <v>648</v>
      </c>
      <c r="N56" s="455"/>
    </row>
    <row r="57" spans="1:14" s="485" customFormat="1" ht="18.75">
      <c r="A57" s="443"/>
      <c r="B57" s="443"/>
      <c r="C57" s="492"/>
      <c r="D57" s="492"/>
      <c r="F57" s="594" t="s">
        <v>409</v>
      </c>
      <c r="G57" s="592" t="s">
        <v>378</v>
      </c>
      <c r="H57" s="589" t="s">
        <v>645</v>
      </c>
      <c r="I57" s="534"/>
      <c r="J57" s="534"/>
      <c r="K57" s="604"/>
      <c r="L57" s="442"/>
      <c r="M57" s="325" t="s">
        <v>649</v>
      </c>
      <c r="N57" s="455"/>
    </row>
    <row r="58" spans="1:14" ht="18.75">
      <c r="A58" s="443"/>
      <c r="B58" s="443"/>
      <c r="F58" s="329" t="s">
        <v>651</v>
      </c>
      <c r="G58" s="527" t="s">
        <v>528</v>
      </c>
      <c r="H58" s="525" t="s">
        <v>251</v>
      </c>
      <c r="I58" s="525" t="s">
        <v>251</v>
      </c>
      <c r="J58" s="525" t="s">
        <v>251</v>
      </c>
      <c r="K58" s="604"/>
      <c r="L58" s="442"/>
      <c r="M58" s="325"/>
      <c r="N58" s="455"/>
    </row>
    <row r="59" spans="1:14" ht="18.75">
      <c r="A59" s="443"/>
      <c r="B59" s="443"/>
      <c r="F59" s="329" t="s">
        <v>652</v>
      </c>
      <c r="G59" s="528" t="s">
        <v>376</v>
      </c>
      <c r="H59" s="525" t="s">
        <v>552</v>
      </c>
      <c r="I59" s="534"/>
      <c r="J59" s="534"/>
      <c r="K59" s="604"/>
      <c r="L59" s="442"/>
      <c r="M59" s="325" t="s">
        <v>538</v>
      </c>
      <c r="N59" s="455"/>
    </row>
    <row r="60" spans="1:14" ht="18.75">
      <c r="A60" s="443"/>
      <c r="B60" s="443"/>
      <c r="F60" s="594" t="s">
        <v>653</v>
      </c>
      <c r="G60" s="528" t="s">
        <v>378</v>
      </c>
      <c r="H60" s="525" t="s">
        <v>552</v>
      </c>
      <c r="I60" s="534"/>
      <c r="J60" s="534"/>
      <c r="K60" s="604"/>
      <c r="L60" s="442"/>
      <c r="M60" s="325" t="s">
        <v>539</v>
      </c>
      <c r="N60" s="455"/>
    </row>
    <row r="61" spans="1:14" ht="18.75">
      <c r="A61" s="443"/>
      <c r="B61" s="443"/>
      <c r="F61" s="329" t="s">
        <v>654</v>
      </c>
      <c r="G61" s="527" t="s">
        <v>529</v>
      </c>
      <c r="H61" s="525" t="s">
        <v>251</v>
      </c>
      <c r="I61" s="525" t="s">
        <v>251</v>
      </c>
      <c r="J61" s="525" t="s">
        <v>251</v>
      </c>
      <c r="K61" s="604"/>
      <c r="L61" s="442"/>
      <c r="M61" s="325" t="s">
        <v>540</v>
      </c>
      <c r="N61" s="455"/>
    </row>
    <row r="62" spans="1:14" ht="22.5">
      <c r="A62" s="443"/>
      <c r="B62" s="443"/>
      <c r="F62" s="329" t="s">
        <v>655</v>
      </c>
      <c r="G62" s="528" t="s">
        <v>376</v>
      </c>
      <c r="H62" s="525" t="s">
        <v>553</v>
      </c>
      <c r="I62" s="534"/>
      <c r="J62" s="534"/>
      <c r="K62" s="604"/>
      <c r="L62" s="442"/>
      <c r="M62" s="325" t="s">
        <v>541</v>
      </c>
      <c r="N62" s="455"/>
    </row>
    <row r="63" spans="1:14" ht="22.5">
      <c r="A63" s="443"/>
      <c r="B63" s="443"/>
      <c r="F63" s="594" t="s">
        <v>656</v>
      </c>
      <c r="G63" s="528" t="s">
        <v>378</v>
      </c>
      <c r="H63" s="525" t="s">
        <v>553</v>
      </c>
      <c r="I63" s="534"/>
      <c r="J63" s="534"/>
      <c r="K63" s="604"/>
      <c r="L63" s="442"/>
      <c r="M63" s="325" t="s">
        <v>650</v>
      </c>
      <c r="N63" s="455"/>
    </row>
    <row r="64" spans="1:14" ht="18.75" hidden="1">
      <c r="A64" s="443"/>
      <c r="B64" s="747" t="s">
        <v>654</v>
      </c>
      <c r="F64" s="329" t="str">
        <f>B64</f>
        <v>9.12</v>
      </c>
      <c r="G64" s="533"/>
      <c r="H64" s="608"/>
      <c r="I64" s="525" t="s">
        <v>251</v>
      </c>
      <c r="J64" s="525" t="s">
        <v>251</v>
      </c>
      <c r="K64" s="604"/>
      <c r="L64" s="442"/>
      <c r="M64" s="325"/>
      <c r="N64" s="455"/>
    </row>
    <row r="65" spans="1:14" ht="18.75" hidden="1">
      <c r="A65" s="443"/>
      <c r="B65" s="747"/>
      <c r="F65" s="336" t="str">
        <f>B64&amp;".1"</f>
        <v>9.12.1</v>
      </c>
      <c r="G65" s="528" t="s">
        <v>376</v>
      </c>
      <c r="H65" s="336" t="str">
        <f>IF(H64="","x",H64)</f>
        <v>x</v>
      </c>
      <c r="I65" s="534"/>
      <c r="J65" s="534"/>
      <c r="K65" s="604"/>
      <c r="L65" s="442"/>
      <c r="M65" s="325"/>
      <c r="N65" s="455"/>
    </row>
    <row r="66" spans="1:14" ht="18.75" hidden="1">
      <c r="A66" s="443"/>
      <c r="B66" s="747"/>
      <c r="F66" s="336" t="str">
        <f>B64&amp;".2"</f>
        <v>9.12.2</v>
      </c>
      <c r="G66" s="528" t="s">
        <v>378</v>
      </c>
      <c r="H66" s="336" t="str">
        <f>IF(H64="","x",H64)</f>
        <v>x</v>
      </c>
      <c r="I66" s="534"/>
      <c r="J66" s="534"/>
      <c r="K66" s="604"/>
      <c r="L66" s="442"/>
      <c r="M66" s="325"/>
      <c r="N66" s="455"/>
    </row>
    <row r="67" spans="1:14" ht="18.75">
      <c r="F67" s="517"/>
      <c r="G67" s="516" t="s">
        <v>410</v>
      </c>
      <c r="H67" s="516"/>
      <c r="I67" s="515"/>
      <c r="J67" s="515"/>
      <c r="K67" s="603"/>
      <c r="L67" s="442"/>
      <c r="M67" s="325"/>
      <c r="N67" s="455"/>
    </row>
    <row r="68" spans="1:14" ht="22.5">
      <c r="B68" s="15" t="s">
        <v>411</v>
      </c>
      <c r="F68" s="425" t="s">
        <v>352</v>
      </c>
      <c r="G68" s="426" t="s">
        <v>542</v>
      </c>
      <c r="H68" s="530" t="s">
        <v>251</v>
      </c>
      <c r="I68" s="408" t="s">
        <v>251</v>
      </c>
      <c r="J68" s="408" t="s">
        <v>251</v>
      </c>
      <c r="K68" s="605"/>
      <c r="L68" s="442"/>
      <c r="M68" s="325"/>
      <c r="N68" s="455"/>
    </row>
    <row r="69" spans="1:14" ht="22.5">
      <c r="B69" s="747" t="s">
        <v>412</v>
      </c>
      <c r="F69" s="425" t="str">
        <f>B69</f>
        <v>10.0</v>
      </c>
      <c r="G69" s="444" t="s">
        <v>543</v>
      </c>
      <c r="H69" s="408" t="s">
        <v>417</v>
      </c>
      <c r="I69" s="428">
        <f>SUM(I70:I73)</f>
        <v>0</v>
      </c>
      <c r="J69" s="428">
        <f>SUM(J70:J73)</f>
        <v>0</v>
      </c>
      <c r="K69" s="605"/>
      <c r="L69" s="442"/>
      <c r="M69" s="325" t="s">
        <v>544</v>
      </c>
      <c r="N69" s="455"/>
    </row>
    <row r="70" spans="1:14" ht="18.75">
      <c r="B70" s="747"/>
      <c r="F70" s="439" t="str">
        <f>B69&amp;".1"</f>
        <v>10.0.1</v>
      </c>
      <c r="G70" s="445" t="s">
        <v>57</v>
      </c>
      <c r="H70" s="408" t="s">
        <v>417</v>
      </c>
      <c r="I70" s="428">
        <f t="shared" ref="I70:J73" si="0">SUMIF($G$74:$G$84,$G70,I$74:I$84)</f>
        <v>0</v>
      </c>
      <c r="J70" s="428">
        <f t="shared" si="0"/>
        <v>0</v>
      </c>
      <c r="K70" s="605"/>
      <c r="L70" s="442"/>
      <c r="M70" s="325" t="s">
        <v>546</v>
      </c>
      <c r="N70" s="455"/>
    </row>
    <row r="71" spans="1:14" ht="18.75">
      <c r="B71" s="747"/>
      <c r="F71" s="439" t="str">
        <f>B69&amp;".2"</f>
        <v>10.0.2</v>
      </c>
      <c r="G71" s="445" t="s">
        <v>58</v>
      </c>
      <c r="H71" s="408" t="s">
        <v>417</v>
      </c>
      <c r="I71" s="428">
        <f t="shared" si="0"/>
        <v>0</v>
      </c>
      <c r="J71" s="428">
        <f t="shared" si="0"/>
        <v>0</v>
      </c>
      <c r="K71" s="605"/>
      <c r="L71" s="442"/>
      <c r="M71" s="325" t="s">
        <v>547</v>
      </c>
      <c r="N71" s="455"/>
    </row>
    <row r="72" spans="1:14" ht="18.75">
      <c r="B72" s="747"/>
      <c r="F72" s="439" t="str">
        <f>B69&amp;".3"</f>
        <v>10.0.3</v>
      </c>
      <c r="G72" s="445" t="s">
        <v>59</v>
      </c>
      <c r="H72" s="408" t="s">
        <v>417</v>
      </c>
      <c r="I72" s="428">
        <f t="shared" si="0"/>
        <v>0</v>
      </c>
      <c r="J72" s="428">
        <f t="shared" si="0"/>
        <v>0</v>
      </c>
      <c r="K72" s="605"/>
      <c r="L72" s="442"/>
      <c r="M72" s="325" t="s">
        <v>548</v>
      </c>
      <c r="N72" s="455"/>
    </row>
    <row r="73" spans="1:14" ht="18.75">
      <c r="B73" s="747"/>
      <c r="F73" s="439" t="str">
        <f>B69&amp;".4"</f>
        <v>10.0.4</v>
      </c>
      <c r="G73" s="445" t="s">
        <v>60</v>
      </c>
      <c r="H73" s="408" t="s">
        <v>417</v>
      </c>
      <c r="I73" s="428">
        <f t="shared" si="0"/>
        <v>0</v>
      </c>
      <c r="J73" s="428">
        <f t="shared" si="0"/>
        <v>0</v>
      </c>
      <c r="K73" s="605"/>
      <c r="L73" s="442"/>
      <c r="M73" s="325" t="s">
        <v>549</v>
      </c>
      <c r="N73" s="455"/>
    </row>
    <row r="74" spans="1:14" ht="45" hidden="1">
      <c r="B74" s="747" t="s">
        <v>412</v>
      </c>
      <c r="F74" s="425" t="str">
        <f>B74</f>
        <v>10.0</v>
      </c>
      <c r="G74" s="535"/>
      <c r="H74" s="408" t="s">
        <v>417</v>
      </c>
      <c r="I74" s="428">
        <f>SUM(I75:I78)</f>
        <v>0</v>
      </c>
      <c r="J74" s="428">
        <f>SUM(J75:J78)</f>
        <v>0</v>
      </c>
      <c r="K74" s="605">
        <f>G74</f>
        <v>0</v>
      </c>
      <c r="L74" s="442"/>
      <c r="M74" s="325" t="s">
        <v>545</v>
      </c>
      <c r="N74" s="455"/>
    </row>
    <row r="75" spans="1:14" ht="18.75" hidden="1">
      <c r="A75" s="346"/>
      <c r="B75" s="747"/>
      <c r="F75" s="439" t="str">
        <f>B74&amp;".1"</f>
        <v>10.0.1</v>
      </c>
      <c r="G75" s="531" t="s">
        <v>57</v>
      </c>
      <c r="H75" s="408" t="s">
        <v>417</v>
      </c>
      <c r="I75" s="501"/>
      <c r="J75" s="501"/>
      <c r="K75" s="605"/>
      <c r="L75" s="442"/>
      <c r="M75" s="325"/>
      <c r="N75" s="455"/>
    </row>
    <row r="76" spans="1:14" ht="18.75" hidden="1">
      <c r="B76" s="747"/>
      <c r="F76" s="439" t="str">
        <f>B74&amp;".2"</f>
        <v>10.0.2</v>
      </c>
      <c r="G76" s="531" t="s">
        <v>58</v>
      </c>
      <c r="H76" s="408" t="s">
        <v>417</v>
      </c>
      <c r="I76" s="501"/>
      <c r="J76" s="501"/>
      <c r="K76" s="605"/>
      <c r="L76" s="442"/>
      <c r="M76" s="325"/>
      <c r="N76" s="455"/>
    </row>
    <row r="77" spans="1:14" ht="18.75" hidden="1">
      <c r="B77" s="747"/>
      <c r="F77" s="439" t="str">
        <f>B74&amp;".3"</f>
        <v>10.0.3</v>
      </c>
      <c r="G77" s="531" t="s">
        <v>59</v>
      </c>
      <c r="H77" s="408" t="s">
        <v>417</v>
      </c>
      <c r="I77" s="501"/>
      <c r="J77" s="501"/>
      <c r="K77" s="605"/>
      <c r="L77" s="442"/>
      <c r="M77" s="325"/>
      <c r="N77" s="455"/>
    </row>
    <row r="78" spans="1:14" ht="18.75" hidden="1">
      <c r="B78" s="747"/>
      <c r="F78" s="439" t="str">
        <f>B74&amp;".4"</f>
        <v>10.0.4</v>
      </c>
      <c r="G78" s="531" t="s">
        <v>60</v>
      </c>
      <c r="H78" s="408" t="s">
        <v>417</v>
      </c>
      <c r="I78" s="501"/>
      <c r="J78" s="501"/>
      <c r="K78" s="605"/>
      <c r="L78" s="442"/>
      <c r="M78" s="325"/>
      <c r="N78" s="455"/>
    </row>
    <row r="79" spans="1:14" ht="45">
      <c r="B79" s="747" t="s">
        <v>413</v>
      </c>
      <c r="E79" s="169"/>
      <c r="F79" s="425" t="str">
        <f>B79</f>
        <v>10.1</v>
      </c>
      <c r="G79" s="535"/>
      <c r="H79" s="408" t="s">
        <v>417</v>
      </c>
      <c r="I79" s="428">
        <f>SUM(I80:I83)</f>
        <v>0</v>
      </c>
      <c r="J79" s="428">
        <f>SUM(J80:J83)</f>
        <v>0</v>
      </c>
      <c r="K79" s="606">
        <f>G79</f>
        <v>0</v>
      </c>
      <c r="L79" s="532"/>
      <c r="M79" s="545" t="s">
        <v>545</v>
      </c>
      <c r="N79" s="455"/>
    </row>
    <row r="80" spans="1:14" ht="18.75">
      <c r="B80" s="747"/>
      <c r="F80" s="439" t="str">
        <f>B79&amp;".1"</f>
        <v>10.1.1</v>
      </c>
      <c r="G80" s="531" t="s">
        <v>57</v>
      </c>
      <c r="H80" s="408" t="s">
        <v>417</v>
      </c>
      <c r="I80" s="501"/>
      <c r="J80" s="501"/>
      <c r="K80" s="605"/>
      <c r="L80" s="442"/>
      <c r="M80" s="325"/>
      <c r="N80" s="455"/>
    </row>
    <row r="81" spans="2:14" ht="18.75">
      <c r="B81" s="747"/>
      <c r="F81" s="439" t="str">
        <f>B79&amp;".2"</f>
        <v>10.1.2</v>
      </c>
      <c r="G81" s="531" t="s">
        <v>58</v>
      </c>
      <c r="H81" s="408" t="s">
        <v>417</v>
      </c>
      <c r="I81" s="501"/>
      <c r="J81" s="501"/>
      <c r="K81" s="605"/>
      <c r="L81" s="442"/>
      <c r="M81" s="325"/>
      <c r="N81" s="455"/>
    </row>
    <row r="82" spans="2:14" ht="18.75">
      <c r="B82" s="747"/>
      <c r="F82" s="439" t="str">
        <f>B79&amp;".3"</f>
        <v>10.1.3</v>
      </c>
      <c r="G82" s="531" t="s">
        <v>59</v>
      </c>
      <c r="H82" s="408" t="s">
        <v>417</v>
      </c>
      <c r="I82" s="501"/>
      <c r="J82" s="501"/>
      <c r="K82" s="605"/>
      <c r="L82" s="442"/>
      <c r="M82" s="325"/>
      <c r="N82" s="455"/>
    </row>
    <row r="83" spans="2:14" ht="18.75">
      <c r="B83" s="747"/>
      <c r="F83" s="439" t="str">
        <f>B79&amp;".4"</f>
        <v>10.1.4</v>
      </c>
      <c r="G83" s="531" t="s">
        <v>60</v>
      </c>
      <c r="H83" s="408" t="s">
        <v>417</v>
      </c>
      <c r="I83" s="501"/>
      <c r="J83" s="501"/>
      <c r="K83" s="605"/>
      <c r="L83" s="442"/>
      <c r="M83" s="325"/>
      <c r="N83" s="455"/>
    </row>
    <row r="84" spans="2:14" ht="18.75">
      <c r="F84" s="441"/>
      <c r="G84" s="434" t="s">
        <v>368</v>
      </c>
      <c r="H84" s="434"/>
      <c r="I84" s="435"/>
      <c r="J84" s="435"/>
      <c r="K84" s="607"/>
      <c r="L84" s="442"/>
      <c r="M84" s="325"/>
      <c r="N84" s="455"/>
    </row>
    <row r="85" spans="2:14" ht="3" customHeight="1">
      <c r="F85" s="87"/>
      <c r="G85" s="87"/>
      <c r="H85" s="87"/>
      <c r="I85" s="87"/>
      <c r="J85" s="446"/>
      <c r="N85" s="469"/>
    </row>
    <row r="86" spans="2:14" ht="18.75">
      <c r="F86" s="512">
        <v>1</v>
      </c>
      <c r="G86" s="749" t="s">
        <v>490</v>
      </c>
      <c r="H86" s="749"/>
      <c r="I86" s="749"/>
      <c r="J86" s="749"/>
      <c r="K86" s="749"/>
      <c r="L86" s="749"/>
      <c r="M86" s="749"/>
      <c r="N86" s="469"/>
    </row>
    <row r="87" spans="2:14" ht="18.75">
      <c r="F87" s="513">
        <v>2</v>
      </c>
      <c r="G87" s="748" t="s">
        <v>491</v>
      </c>
      <c r="H87" s="748"/>
      <c r="I87" s="748"/>
      <c r="J87" s="748"/>
      <c r="K87" s="748"/>
      <c r="L87" s="748"/>
      <c r="M87" s="748"/>
      <c r="N87" s="469"/>
    </row>
  </sheetData>
  <sheetProtection password="FA9C" sheet="1" objects="1" scenarios="1" formatColumns="0" formatRows="0"/>
  <mergeCells count="15">
    <mergeCell ref="F5:I5"/>
    <mergeCell ref="G87:M87"/>
    <mergeCell ref="G86:M86"/>
    <mergeCell ref="I8:K8"/>
    <mergeCell ref="M7:M9"/>
    <mergeCell ref="F7:L7"/>
    <mergeCell ref="B74:B78"/>
    <mergeCell ref="B79:B83"/>
    <mergeCell ref="F8:F9"/>
    <mergeCell ref="G8:G9"/>
    <mergeCell ref="H8:H9"/>
    <mergeCell ref="B20:B22"/>
    <mergeCell ref="B64:B66"/>
    <mergeCell ref="B69:B73"/>
    <mergeCell ref="B23:B25"/>
  </mergeCells>
  <dataValidations xWindow="395" yWindow="694" count="8">
    <dataValidation type="list" operator="lessThanOrEqual" allowBlank="1" showInputMessage="1" showErrorMessage="1" errorTitle="Ошибка" error="Выберите значение из списка!" sqref="G21">
      <formula1>source_of_funding</formula1>
    </dataValidation>
    <dataValidation type="textLength" operator="lessThanOrEqual" allowBlank="1" showInputMessage="1" showErrorMessage="1" errorTitle="Ошибка" error="Допускается ввод не более 900 символов!" sqref="G64:H64 I15:I16 I11:J11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:I13 I17:J18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I14">
      <formula1>"a"</formula1>
    </dataValidation>
    <dataValidation type="whole" allowBlank="1" showInputMessage="1" showErrorMessage="1" errorTitle="Ошибка" error="Введите год с 2000 по 2030!" prompt="Укажите год реализации инвестиционной программы/мероприятия" sqref="G23 G20">
      <formula1>2000</formula1>
      <formula2>2030</formula2>
    </dataValidation>
    <dataValidation type="list" operator="lessThanOrEqual" allowBlank="1" showInputMessage="1" showErrorMessage="1" errorTitle="Ошибка" error="Выберите значение из списка!" prompt="Укажите источник финансирования" sqref="G79 G24 G74">
      <formula1>source_of_funding</formula1>
    </dataValidation>
    <dataValidation type="decimal" allowBlank="1" showErrorMessage="1" errorTitle="Ошибка" error="Допускается ввод только неотрицательных чисел!" sqref="I75:J78 I47:J48 I44:J45 I59:J60 I21:J21 I56:J57 I62:J63 I24:J24 I29:J30 I35:J36 I32:J33 I80:J83 I50:J51 I53:J54 I65:J66">
      <formula1>0</formula1>
      <formula2>9.99999999999999E+23</formula2>
    </dataValidation>
    <dataValidation type="decimal" allowBlank="1" showInputMessage="1" showErrorMessage="1" error="Введите значение от 0 до 100%" sqref="I38:J39 I41:J42">
      <formula1>0</formula1>
      <formula2>100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1" hidden="1" customWidth="1"/>
    <col min="2" max="2" width="9.140625" style="272" hidden="1" customWidth="1"/>
    <col min="3" max="3" width="3.7109375" style="273" customWidth="1"/>
    <col min="4" max="4" width="7" style="274" bestFit="1" customWidth="1"/>
    <col min="5" max="5" width="11.28515625" style="274" customWidth="1"/>
    <col min="6" max="6" width="41" style="274" customWidth="1"/>
    <col min="7" max="7" width="18" style="274" customWidth="1"/>
    <col min="8" max="8" width="13.140625" style="274" customWidth="1"/>
    <col min="9" max="9" width="11.42578125" style="274" customWidth="1"/>
    <col min="10" max="10" width="42.140625" style="274" customWidth="1"/>
    <col min="11" max="11" width="115.7109375" style="274" customWidth="1"/>
    <col min="12" max="12" width="3.7109375" style="274" customWidth="1"/>
    <col min="13" max="16384" width="9.140625" style="274"/>
  </cols>
  <sheetData>
    <row r="1" spans="1:14" hidden="1"/>
    <row r="2" spans="1:14" hidden="1"/>
    <row r="3" spans="1:14" hidden="1"/>
    <row r="4" spans="1:14" ht="3" customHeight="1"/>
    <row r="5" spans="1:14" s="33" customFormat="1" ht="22.5">
      <c r="A5" s="47"/>
      <c r="C5" s="54"/>
      <c r="D5" s="756" t="s">
        <v>224</v>
      </c>
      <c r="E5" s="756"/>
      <c r="F5" s="756"/>
      <c r="G5" s="756"/>
      <c r="H5" s="756"/>
      <c r="I5" s="756"/>
      <c r="J5" s="756"/>
      <c r="K5" s="275"/>
    </row>
    <row r="6" spans="1:14" s="297" customFormat="1" ht="3" hidden="1" customHeight="1">
      <c r="A6" s="293"/>
      <c r="B6" s="294"/>
      <c r="C6" s="295"/>
      <c r="D6" s="296"/>
      <c r="E6" s="296"/>
      <c r="G6" s="296"/>
      <c r="H6" s="296"/>
      <c r="I6" s="296"/>
      <c r="J6" s="296"/>
      <c r="K6" s="296"/>
    </row>
    <row r="7" spans="1:14" s="293" customFormat="1" ht="3" customHeight="1">
      <c r="B7" s="294"/>
      <c r="C7" s="295"/>
      <c r="D7" s="298"/>
      <c r="E7" s="298"/>
      <c r="G7" s="298"/>
      <c r="H7" s="298"/>
      <c r="I7" s="298"/>
      <c r="J7" s="298"/>
      <c r="K7" s="298"/>
      <c r="L7" s="299"/>
    </row>
    <row r="8" spans="1:14" s="297" customFormat="1">
      <c r="A8" s="293"/>
      <c r="B8" s="294"/>
      <c r="C8" s="295"/>
      <c r="D8" s="757" t="s">
        <v>225</v>
      </c>
      <c r="E8" s="757"/>
      <c r="F8" s="757"/>
      <c r="G8" s="757"/>
      <c r="H8" s="757"/>
      <c r="I8" s="757"/>
      <c r="J8" s="757"/>
      <c r="K8" s="757" t="s">
        <v>226</v>
      </c>
    </row>
    <row r="9" spans="1:14" s="297" customFormat="1">
      <c r="A9" s="293"/>
      <c r="B9" s="294"/>
      <c r="C9" s="295"/>
      <c r="D9" s="757" t="s">
        <v>25</v>
      </c>
      <c r="E9" s="757" t="s">
        <v>227</v>
      </c>
      <c r="F9" s="757"/>
      <c r="G9" s="757" t="s">
        <v>228</v>
      </c>
      <c r="H9" s="757"/>
      <c r="I9" s="757"/>
      <c r="J9" s="757"/>
      <c r="K9" s="757"/>
    </row>
    <row r="10" spans="1:14" s="297" customFormat="1" ht="22.5">
      <c r="A10" s="293"/>
      <c r="B10" s="294"/>
      <c r="C10" s="295"/>
      <c r="D10" s="757"/>
      <c r="E10" s="265" t="s">
        <v>229</v>
      </c>
      <c r="F10" s="265" t="s">
        <v>145</v>
      </c>
      <c r="G10" s="265" t="s">
        <v>145</v>
      </c>
      <c r="H10" s="265" t="s">
        <v>229</v>
      </c>
      <c r="I10" s="265" t="s">
        <v>230</v>
      </c>
      <c r="J10" s="265" t="s">
        <v>231</v>
      </c>
      <c r="K10" s="757"/>
    </row>
    <row r="11" spans="1:14" s="297" customFormat="1" ht="12" customHeight="1">
      <c r="A11" s="293"/>
      <c r="B11" s="294"/>
      <c r="C11" s="295"/>
      <c r="D11" s="89" t="s">
        <v>26</v>
      </c>
      <c r="E11" s="89" t="s">
        <v>0</v>
      </c>
      <c r="F11" s="89" t="s">
        <v>1</v>
      </c>
      <c r="G11" s="89" t="s">
        <v>2</v>
      </c>
      <c r="H11" s="89" t="s">
        <v>12</v>
      </c>
      <c r="I11" s="89" t="s">
        <v>13</v>
      </c>
      <c r="J11" s="89" t="s">
        <v>31</v>
      </c>
      <c r="K11" s="89"/>
    </row>
    <row r="12" spans="1:14" s="164" customFormat="1" ht="58.5" customHeight="1">
      <c r="A12" s="276" t="s">
        <v>1</v>
      </c>
      <c r="B12" s="277" t="s">
        <v>141</v>
      </c>
      <c r="C12" s="278"/>
      <c r="D12" s="279" t="s">
        <v>26</v>
      </c>
      <c r="E12" s="280"/>
      <c r="F12" s="281"/>
      <c r="G12" s="281"/>
      <c r="H12" s="281"/>
      <c r="I12" s="282"/>
      <c r="J12" s="283"/>
      <c r="K12" s="753" t="s">
        <v>232</v>
      </c>
      <c r="M12" s="284" t="str">
        <f>IF(ISERROR(INDEX(kind_of_nameforms,MATCH(E12,kind_of_forms,0),1)),"",INDEX(kind_of_nameforms,MATCH(E12,kind_of_forms,0),1))</f>
        <v/>
      </c>
      <c r="N12" s="285"/>
    </row>
    <row r="13" spans="1:14" ht="15" customHeight="1">
      <c r="A13" s="274"/>
      <c r="B13" s="274"/>
      <c r="C13" s="274"/>
      <c r="D13" s="286"/>
      <c r="E13" s="287" t="s">
        <v>164</v>
      </c>
      <c r="F13" s="288"/>
      <c r="G13" s="288"/>
      <c r="H13" s="288"/>
      <c r="I13" s="288"/>
      <c r="J13" s="289"/>
      <c r="K13" s="754"/>
    </row>
    <row r="14" spans="1:14" ht="3" customHeight="1">
      <c r="A14" s="274"/>
      <c r="B14" s="274"/>
      <c r="C14" s="274"/>
    </row>
    <row r="15" spans="1:14" ht="27.75" customHeight="1">
      <c r="E15" s="755" t="s">
        <v>233</v>
      </c>
      <c r="F15" s="755"/>
      <c r="G15" s="755"/>
      <c r="H15" s="755"/>
      <c r="I15" s="755"/>
      <c r="J15" s="755"/>
    </row>
  </sheetData>
  <sheetProtection algorithmName="SHA-512" hashValue="siiTniwujVzfLnenK8e3/0huE0lzsHk6EKUiVrJFFNM+Bm4LXQxrDkEmBaBDHWAhmmeVQjmA1kLgqbRsWEaP6Q==" saltValue="T1+w3+vESwE7sZ1kta7I0w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22" hidden="1" customWidth="1"/>
    <col min="3" max="3" width="3.7109375" style="57" customWidth="1"/>
    <col min="4" max="4" width="6.28515625" style="22" customWidth="1"/>
    <col min="5" max="5" width="73.7109375" style="22" customWidth="1"/>
    <col min="6" max="20" width="9.140625" style="22"/>
    <col min="21" max="21" width="9.140625" style="257"/>
    <col min="22" max="16384" width="9.140625" style="22"/>
  </cols>
  <sheetData>
    <row r="1" spans="3:21" s="93" customFormat="1" hidden="1">
      <c r="C1" s="92"/>
      <c r="U1" s="256"/>
    </row>
    <row r="2" spans="3:21" s="93" customFormat="1" hidden="1">
      <c r="C2" s="92"/>
      <c r="U2" s="256"/>
    </row>
    <row r="3" spans="3:21" s="93" customFormat="1" hidden="1">
      <c r="C3" s="92"/>
      <c r="U3" s="256"/>
    </row>
    <row r="4" spans="3:21" s="93" customFormat="1" hidden="1">
      <c r="C4" s="92"/>
      <c r="U4" s="256"/>
    </row>
    <row r="5" spans="3:21" s="93" customFormat="1" hidden="1">
      <c r="C5" s="92"/>
      <c r="U5" s="256"/>
    </row>
    <row r="6" spans="3:21" s="93" customFormat="1" ht="10.5" customHeight="1">
      <c r="C6" s="94"/>
      <c r="D6" s="95"/>
      <c r="E6" s="95"/>
      <c r="U6" s="256"/>
    </row>
    <row r="7" spans="3:21" s="93" customFormat="1" ht="20.100000000000001" customHeight="1">
      <c r="C7" s="94"/>
      <c r="D7" s="758" t="s">
        <v>155</v>
      </c>
      <c r="E7" s="758"/>
      <c r="U7" s="256"/>
    </row>
    <row r="8" spans="3:21" s="93" customFormat="1" ht="15" customHeight="1">
      <c r="C8" s="94"/>
      <c r="D8" s="759" t="str">
        <f>IF(org=0,"Не определено",org)</f>
        <v>АО "ОЭЗ ППТ "Алабуга"</v>
      </c>
      <c r="E8" s="759"/>
      <c r="U8" s="256"/>
    </row>
    <row r="9" spans="3:21" s="93" customFormat="1" ht="6.95" customHeight="1">
      <c r="C9" s="94"/>
      <c r="D9" s="95"/>
      <c r="E9" s="95"/>
      <c r="U9" s="256"/>
    </row>
    <row r="10" spans="3:21" s="93" customFormat="1" ht="22.5" customHeight="1">
      <c r="C10" s="94"/>
      <c r="D10" s="64" t="s">
        <v>25</v>
      </c>
      <c r="E10" s="63" t="s">
        <v>118</v>
      </c>
      <c r="U10" s="256"/>
    </row>
    <row r="11" spans="3:21" s="93" customFormat="1" ht="11.25" customHeight="1">
      <c r="C11" s="94"/>
      <c r="D11" s="89" t="s">
        <v>26</v>
      </c>
      <c r="E11" s="89" t="s">
        <v>0</v>
      </c>
      <c r="U11" s="256"/>
    </row>
    <row r="12" spans="3:21" s="93" customFormat="1" ht="15" hidden="1" customHeight="1">
      <c r="C12" s="94"/>
      <c r="D12" s="96">
        <v>0</v>
      </c>
      <c r="E12" s="65"/>
      <c r="U12" s="256"/>
    </row>
    <row r="13" spans="3:21" s="93" customFormat="1" ht="14.1" customHeight="1">
      <c r="C13" s="97"/>
      <c r="D13" s="96">
        <v>1</v>
      </c>
      <c r="E13" s="66"/>
      <c r="U13" s="256"/>
    </row>
    <row r="14" spans="3:21" s="93" customFormat="1" ht="15" customHeight="1">
      <c r="C14" s="94"/>
      <c r="D14" s="102"/>
      <c r="E14" s="103" t="s">
        <v>164</v>
      </c>
      <c r="U14" s="256"/>
    </row>
    <row r="15" spans="3:21" s="93" customFormat="1" ht="11.25" customHeight="1">
      <c r="C15" s="92"/>
      <c r="U15" s="256"/>
    </row>
    <row r="16" spans="3:21" s="93" customFormat="1">
      <c r="C16" s="92"/>
      <c r="D16" s="166"/>
      <c r="E16" s="98"/>
      <c r="F16" s="98"/>
      <c r="G16" s="99"/>
      <c r="H16" s="99"/>
      <c r="I16" s="99"/>
      <c r="U16" s="256"/>
    </row>
  </sheetData>
  <sheetProtection algorithmName="SHA-512" hashValue="sSd2BtbcqTLsZ4mbhoNxesfoEXWXrMCoFfxmSx4VM25Uwd/CvOZkEPjO1kATdllOXvvwzYPx+kTYVgcKoj5fLA==" saltValue="HxWO0fhMZTx1rqMYXD2q2w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22" hidden="1" customWidth="1"/>
    <col min="3" max="3" width="3.7109375" style="53" customWidth="1"/>
    <col min="4" max="4" width="6.28515625" style="22" customWidth="1"/>
    <col min="5" max="5" width="94.85546875" style="22" customWidth="1"/>
    <col min="6" max="11" width="9.140625" style="22"/>
    <col min="12" max="12" width="9.140625" style="257"/>
    <col min="13" max="16384" width="9.140625" style="22"/>
  </cols>
  <sheetData>
    <row r="1" spans="3:12" s="93" customFormat="1" hidden="1">
      <c r="C1" s="100"/>
      <c r="L1" s="256"/>
    </row>
    <row r="2" spans="3:12" s="93" customFormat="1" hidden="1">
      <c r="C2" s="100"/>
      <c r="L2" s="256"/>
    </row>
    <row r="3" spans="3:12" s="93" customFormat="1" hidden="1">
      <c r="C3" s="100"/>
      <c r="L3" s="256"/>
    </row>
    <row r="4" spans="3:12" s="93" customFormat="1" hidden="1">
      <c r="C4" s="100"/>
      <c r="L4" s="256"/>
    </row>
    <row r="5" spans="3:12" s="93" customFormat="1" hidden="1">
      <c r="C5" s="100"/>
      <c r="L5" s="256"/>
    </row>
    <row r="6" spans="3:12" s="93" customFormat="1" ht="10.5" customHeight="1">
      <c r="C6" s="101"/>
      <c r="D6" s="95"/>
      <c r="E6" s="95"/>
      <c r="L6" s="256"/>
    </row>
    <row r="7" spans="3:12" s="93" customFormat="1" ht="20.100000000000001" customHeight="1">
      <c r="C7" s="101"/>
      <c r="D7" s="760" t="s">
        <v>6</v>
      </c>
      <c r="E7" s="760"/>
      <c r="L7" s="256"/>
    </row>
    <row r="8" spans="3:12" s="93" customFormat="1" ht="15" customHeight="1">
      <c r="C8" s="101"/>
      <c r="D8" s="759" t="str">
        <f>IF(org=0,"Не определено",org)</f>
        <v>АО "ОЭЗ ППТ "Алабуга"</v>
      </c>
      <c r="E8" s="759"/>
      <c r="L8" s="256"/>
    </row>
    <row r="9" spans="3:12" s="93" customFormat="1" ht="6.95" customHeight="1">
      <c r="C9" s="101"/>
      <c r="D9" s="95"/>
      <c r="E9" s="95"/>
      <c r="L9" s="256"/>
    </row>
    <row r="10" spans="3:12" s="93" customFormat="1" ht="22.5" customHeight="1">
      <c r="C10" s="101"/>
      <c r="D10" s="64" t="s">
        <v>25</v>
      </c>
      <c r="E10" s="63" t="s">
        <v>29</v>
      </c>
      <c r="L10" s="256"/>
    </row>
    <row r="11" spans="3:12" s="93" customFormat="1" ht="11.25" customHeight="1">
      <c r="C11" s="101"/>
      <c r="D11" s="89" t="s">
        <v>26</v>
      </c>
      <c r="E11" s="89" t="s">
        <v>0</v>
      </c>
      <c r="L11" s="256"/>
    </row>
    <row r="12" spans="3:12" s="93" customFormat="1" ht="15" hidden="1" customHeight="1">
      <c r="C12" s="101"/>
      <c r="D12" s="96">
        <v>0</v>
      </c>
      <c r="E12" s="65"/>
      <c r="L12" s="256"/>
    </row>
    <row r="13" spans="3:12" s="93" customFormat="1" ht="15" customHeight="1">
      <c r="C13" s="101"/>
      <c r="D13" s="102"/>
      <c r="E13" s="103" t="s">
        <v>30</v>
      </c>
      <c r="L13" s="256"/>
    </row>
  </sheetData>
  <sheetProtection algorithmName="SHA-512" hashValue="SxEY+e4Z0R9t4W7m7aVkGIj56MSKKVUN/QsLDMR9lyqQQob249dZVjINdJ47kBfPRgp7gEVNB9l6YIfk/NSv6w==" saltValue="r3U0nPtrK488n3EfjlIM4A==" spinCount="100000" sheet="1" objects="1" scenarios="1" formatColumns="0" formatRows="0"/>
  <mergeCells count="2">
    <mergeCell ref="D7:E7"/>
    <mergeCell ref="D8:E8"/>
  </mergeCells>
  <phoneticPr fontId="10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68" customWidth="1"/>
    <col min="2" max="3" width="29.7109375" style="68" customWidth="1"/>
    <col min="4" max="4" width="80.7109375" style="68" customWidth="1"/>
    <col min="5" max="5" width="17.7109375" style="68" customWidth="1"/>
    <col min="6" max="16384" width="9.140625" style="68"/>
  </cols>
  <sheetData>
    <row r="1" spans="2:5" ht="10.5" customHeight="1"/>
    <row r="2" spans="2:5" ht="20.100000000000001" customHeight="1">
      <c r="B2" s="761" t="s">
        <v>7</v>
      </c>
      <c r="C2" s="761"/>
      <c r="D2" s="761"/>
      <c r="E2" s="761"/>
    </row>
    <row r="3" spans="2:5" ht="6.95" customHeight="1"/>
    <row r="4" spans="2:5" ht="21.75" customHeight="1">
      <c r="B4" s="203" t="s">
        <v>115</v>
      </c>
      <c r="C4" s="203" t="s">
        <v>116</v>
      </c>
      <c r="D4" s="203" t="s">
        <v>24</v>
      </c>
      <c r="E4" s="202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10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61"/>
  </cols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64"/>
  </cols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27"/>
  <sheetViews>
    <sheetView showGridLines="0" zoomScaleNormal="100" workbookViewId="0"/>
  </sheetViews>
  <sheetFormatPr defaultRowHeight="11.25"/>
  <cols>
    <col min="1" max="1" width="36.28515625" style="71" customWidth="1"/>
    <col min="2" max="2" width="21.140625" style="71" customWidth="1"/>
    <col min="3" max="16384" width="9.140625" style="70"/>
  </cols>
  <sheetData>
    <row r="1" spans="1:2">
      <c r="A1" s="16" t="s">
        <v>8</v>
      </c>
      <c r="B1" s="16" t="s">
        <v>9</v>
      </c>
    </row>
    <row r="2" spans="1:2">
      <c r="A2" t="s">
        <v>10</v>
      </c>
      <c r="B2" t="s">
        <v>156</v>
      </c>
    </row>
    <row r="3" spans="1:2">
      <c r="A3" t="s">
        <v>75</v>
      </c>
      <c r="B3" t="s">
        <v>564</v>
      </c>
    </row>
    <row r="4" spans="1:2">
      <c r="A4" t="s">
        <v>11</v>
      </c>
      <c r="B4" t="s">
        <v>87</v>
      </c>
    </row>
    <row r="5" spans="1:2">
      <c r="A5" t="s">
        <v>150</v>
      </c>
      <c r="B5" t="s">
        <v>82</v>
      </c>
    </row>
    <row r="6" spans="1:2">
      <c r="A6" t="s">
        <v>151</v>
      </c>
      <c r="B6" t="s">
        <v>77</v>
      </c>
    </row>
    <row r="7" spans="1:2">
      <c r="A7" t="s">
        <v>657</v>
      </c>
      <c r="B7" t="s">
        <v>135</v>
      </c>
    </row>
    <row r="8" spans="1:2">
      <c r="A8" t="s">
        <v>591</v>
      </c>
      <c r="B8" t="s">
        <v>81</v>
      </c>
    </row>
    <row r="9" spans="1:2">
      <c r="A9" t="s">
        <v>593</v>
      </c>
      <c r="B9" t="s">
        <v>78</v>
      </c>
    </row>
    <row r="10" spans="1:2">
      <c r="A10" t="s">
        <v>594</v>
      </c>
      <c r="B10" t="s">
        <v>562</v>
      </c>
    </row>
    <row r="11" spans="1:2">
      <c r="A11" t="s">
        <v>595</v>
      </c>
      <c r="B11" t="s">
        <v>563</v>
      </c>
    </row>
    <row r="12" spans="1:2">
      <c r="A12" t="s">
        <v>266</v>
      </c>
      <c r="B12" t="s">
        <v>90</v>
      </c>
    </row>
    <row r="13" spans="1:2">
      <c r="A13" t="s">
        <v>121</v>
      </c>
      <c r="B13" t="s">
        <v>565</v>
      </c>
    </row>
    <row r="14" spans="1:2">
      <c r="A14" t="s">
        <v>6</v>
      </c>
      <c r="B14" t="s">
        <v>79</v>
      </c>
    </row>
    <row r="15" spans="1:2">
      <c r="A15" t="s">
        <v>76</v>
      </c>
      <c r="B15" t="s">
        <v>80</v>
      </c>
    </row>
    <row r="16" spans="1:2">
      <c r="A16"/>
      <c r="B16" t="s">
        <v>89</v>
      </c>
    </row>
    <row r="17" spans="1:2">
      <c r="A17"/>
      <c r="B17" t="s">
        <v>91</v>
      </c>
    </row>
    <row r="18" spans="1:2">
      <c r="A18"/>
      <c r="B18" t="s">
        <v>122</v>
      </c>
    </row>
    <row r="19" spans="1:2">
      <c r="A19"/>
      <c r="B19" t="s">
        <v>267</v>
      </c>
    </row>
    <row r="20" spans="1:2">
      <c r="A20"/>
      <c r="B20" t="s">
        <v>157</v>
      </c>
    </row>
    <row r="21" spans="1:2">
      <c r="A21"/>
      <c r="B21" t="s">
        <v>134</v>
      </c>
    </row>
    <row r="22" spans="1:2">
      <c r="A22"/>
      <c r="B22" t="s">
        <v>97</v>
      </c>
    </row>
    <row r="23" spans="1:2">
      <c r="A23"/>
      <c r="B23" t="s">
        <v>106</v>
      </c>
    </row>
    <row r="24" spans="1:2">
      <c r="A24"/>
      <c r="B24" t="s">
        <v>111</v>
      </c>
    </row>
    <row r="25" spans="1:2">
      <c r="A25"/>
      <c r="B25" t="s">
        <v>112</v>
      </c>
    </row>
    <row r="26" spans="1:2">
      <c r="A26"/>
      <c r="B26" t="s">
        <v>107</v>
      </c>
    </row>
    <row r="27" spans="1:2">
      <c r="A27"/>
      <c r="B27" t="s">
        <v>123</v>
      </c>
    </row>
    <row r="28" spans="1:2">
      <c r="A28"/>
      <c r="B28" t="s">
        <v>83</v>
      </c>
    </row>
    <row r="29" spans="1:2">
      <c r="A29"/>
      <c r="B29" t="s">
        <v>84</v>
      </c>
    </row>
    <row r="30" spans="1:2">
      <c r="A30"/>
      <c r="B30" t="s">
        <v>85</v>
      </c>
    </row>
    <row r="31" spans="1:2">
      <c r="A31"/>
      <c r="B31" t="s">
        <v>86</v>
      </c>
    </row>
    <row r="32" spans="1:2">
      <c r="A32"/>
      <c r="B32" t="s">
        <v>88</v>
      </c>
    </row>
    <row r="33" spans="1:2">
      <c r="A33"/>
      <c r="B33" t="s">
        <v>92</v>
      </c>
    </row>
    <row r="34" spans="1:2">
      <c r="A34"/>
      <c r="B34" t="s">
        <v>93</v>
      </c>
    </row>
    <row r="35" spans="1:2">
      <c r="A35"/>
      <c r="B35" t="s">
        <v>94</v>
      </c>
    </row>
    <row r="36" spans="1:2">
      <c r="A36"/>
      <c r="B36" t="s">
        <v>95</v>
      </c>
    </row>
    <row r="37" spans="1:2">
      <c r="A37"/>
      <c r="B37" t="s">
        <v>268</v>
      </c>
    </row>
    <row r="38" spans="1:2">
      <c r="A38"/>
      <c r="B38" t="s">
        <v>96</v>
      </c>
    </row>
    <row r="39" spans="1:2">
      <c r="A39"/>
      <c r="B39" t="s">
        <v>196</v>
      </c>
    </row>
    <row r="40" spans="1:2">
      <c r="A40"/>
      <c r="B40" t="s">
        <v>98</v>
      </c>
    </row>
    <row r="41" spans="1:2">
      <c r="A41"/>
      <c r="B41" t="s">
        <v>158</v>
      </c>
    </row>
    <row r="42" spans="1:2">
      <c r="A42"/>
      <c r="B42" t="s">
        <v>125</v>
      </c>
    </row>
    <row r="43" spans="1:2">
      <c r="A43"/>
      <c r="B43" t="s">
        <v>133</v>
      </c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121"/>
  <sheetViews>
    <sheetView showGridLines="0" zoomScaleNormal="100" workbookViewId="0"/>
  </sheetViews>
  <sheetFormatPr defaultRowHeight="12.75"/>
  <cols>
    <col min="1" max="16384" width="9.140625" style="163"/>
  </cols>
  <sheetData>
    <row r="2" spans="1:1">
      <c r="A2" s="356">
        <f>IF(Дифференциация!$E$22="",1,0)</f>
        <v>0</v>
      </c>
    </row>
    <row r="3" spans="1:1">
      <c r="A3" s="356">
        <f>IF('Сведения об изменении'!$E$13="",1,0)</f>
        <v>1</v>
      </c>
    </row>
    <row r="4" spans="1:1">
      <c r="A4" s="356">
        <f>IF(Территории!$E$12="",1,0)</f>
        <v>0</v>
      </c>
    </row>
    <row r="5" spans="1:1">
      <c r="A5" s="356">
        <f>IF(Дифференциация!$M$22="",1,0)</f>
        <v>0</v>
      </c>
    </row>
    <row r="6" spans="1:1">
      <c r="A6" s="356">
        <f>IF(Дифференциация!$M$23="",1,0)</f>
        <v>0</v>
      </c>
    </row>
    <row r="7" spans="1:1">
      <c r="A7" s="356">
        <f>IF('Форма 1.4.1'!$G$17="",1,0)</f>
        <v>0</v>
      </c>
    </row>
    <row r="8" spans="1:1">
      <c r="A8" s="356">
        <f>IF('Форма 1.4.1'!$H$17="",1,0)</f>
        <v>0</v>
      </c>
    </row>
    <row r="9" spans="1:1">
      <c r="A9" s="356">
        <f>IF('Форма 1.4.1'!$G$19="",1,0)</f>
        <v>0</v>
      </c>
    </row>
    <row r="10" spans="1:1">
      <c r="A10" s="356">
        <f>IF('Форма 1.4.1'!$H$19="",1,0)</f>
        <v>0</v>
      </c>
    </row>
    <row r="11" spans="1:1">
      <c r="A11" s="356">
        <f>IF('Форма 1.4.1'!$G$20="",1,0)</f>
        <v>0</v>
      </c>
    </row>
    <row r="12" spans="1:1">
      <c r="A12" s="356">
        <f>IF('Форма 1.4.1'!$H$20="",1,0)</f>
        <v>0</v>
      </c>
    </row>
    <row r="13" spans="1:1">
      <c r="A13" s="356">
        <f>IF('Форма 1.4.1'!$G$21="",1,0)</f>
        <v>0</v>
      </c>
    </row>
    <row r="14" spans="1:1">
      <c r="A14" s="356">
        <f>IF('Форма 1.4.1'!$H$21="",1,0)</f>
        <v>0</v>
      </c>
    </row>
    <row r="15" spans="1:1">
      <c r="A15" s="356">
        <f>IF('Форма 1.4.1'!$G$22="",1,0)</f>
        <v>0</v>
      </c>
    </row>
    <row r="16" spans="1:1">
      <c r="A16" s="356">
        <f>IF('Форма 1.4.1'!$H$22="",1,0)</f>
        <v>0</v>
      </c>
    </row>
    <row r="17" spans="1:1">
      <c r="A17" s="356">
        <f>IF('Форма 1.4.1'!$G$23="",1,0)</f>
        <v>0</v>
      </c>
    </row>
    <row r="18" spans="1:1">
      <c r="A18" s="356">
        <f>IF('Форма 1.4.1'!$H$23="",1,0)</f>
        <v>0</v>
      </c>
    </row>
    <row r="19" spans="1:1">
      <c r="A19" s="356">
        <f>IF('Форма 1.4.1'!$G$24="",1,0)</f>
        <v>0</v>
      </c>
    </row>
    <row r="20" spans="1:1">
      <c r="A20" s="356">
        <f>IF('Форма 1.4.1'!$H$24="",1,0)</f>
        <v>0</v>
      </c>
    </row>
    <row r="21" spans="1:1">
      <c r="A21" s="356">
        <f>IF('Форма 1.4.1'!$G$25="",1,0)</f>
        <v>0</v>
      </c>
    </row>
    <row r="22" spans="1:1">
      <c r="A22" s="356">
        <f>IF('Форма 1.4.1'!$H$25="",1,0)</f>
        <v>0</v>
      </c>
    </row>
    <row r="23" spans="1:1">
      <c r="A23" s="356">
        <f>IF('Форма 1.4.1'!$G$26="",1,0)</f>
        <v>0</v>
      </c>
    </row>
    <row r="24" spans="1:1">
      <c r="A24" s="356">
        <f>IF('Форма 1.4.1'!$H$26="",1,0)</f>
        <v>0</v>
      </c>
    </row>
    <row r="25" spans="1:1">
      <c r="A25" s="356">
        <f>IF('Форма 1.4.1'!$G$27="",1,0)</f>
        <v>0</v>
      </c>
    </row>
    <row r="26" spans="1:1">
      <c r="A26" s="356">
        <f>IF('Форма 1.4.1'!$H$27="",1,0)</f>
        <v>0</v>
      </c>
    </row>
    <row r="27" spans="1:1">
      <c r="A27" s="356">
        <f>IF('Форма 1.4.1'!$G$28="",1,0)</f>
        <v>0</v>
      </c>
    </row>
    <row r="28" spans="1:1">
      <c r="A28" s="356">
        <f>IF('Форма 1.4.1'!$H$28="",1,0)</f>
        <v>0</v>
      </c>
    </row>
    <row r="29" spans="1:1">
      <c r="A29" s="356">
        <f>IF('Форма 1.4.1'!$G$29="",1,0)</f>
        <v>0</v>
      </c>
    </row>
    <row r="30" spans="1:1">
      <c r="A30" s="356">
        <f>IF('Форма 1.4.1'!$H$29="",1,0)</f>
        <v>0</v>
      </c>
    </row>
    <row r="31" spans="1:1">
      <c r="A31" s="356">
        <f>IF('Форма 1.4.1'!$G$30="",1,0)</f>
        <v>0</v>
      </c>
    </row>
    <row r="32" spans="1:1">
      <c r="A32" s="356">
        <f>IF('Форма 1.4.1'!$H$30="",1,0)</f>
        <v>0</v>
      </c>
    </row>
    <row r="33" spans="1:1">
      <c r="A33" s="356">
        <f>IF('Форма 1.4.1'!$G$31="",1,0)</f>
        <v>0</v>
      </c>
    </row>
    <row r="34" spans="1:1">
      <c r="A34" s="356">
        <f>IF('Форма 1.4.1'!$H$31="",1,0)</f>
        <v>0</v>
      </c>
    </row>
    <row r="35" spans="1:1">
      <c r="A35" s="356">
        <f>IF('Форма 1.4.1'!$G$32="",1,0)</f>
        <v>0</v>
      </c>
    </row>
    <row r="36" spans="1:1">
      <c r="A36" s="356">
        <f>IF('Форма 1.4.1'!$H$32="",1,0)</f>
        <v>0</v>
      </c>
    </row>
    <row r="37" spans="1:1">
      <c r="A37" s="356">
        <f>IF('Форма 1.4.1'!$G$33="",1,0)</f>
        <v>0</v>
      </c>
    </row>
    <row r="38" spans="1:1">
      <c r="A38" s="356">
        <f>IF('Форма 1.4.1'!$H$33="",1,0)</f>
        <v>0</v>
      </c>
    </row>
    <row r="39" spans="1:1">
      <c r="A39" s="356">
        <f>IF('Форма 1.4.1'!$G$34="",1,0)</f>
        <v>0</v>
      </c>
    </row>
    <row r="40" spans="1:1">
      <c r="A40" s="356">
        <f>IF('Форма 1.4.1'!$H$34="",1,0)</f>
        <v>0</v>
      </c>
    </row>
    <row r="41" spans="1:1">
      <c r="A41" s="356">
        <f>IF('Форма 1.4.1'!$G$35="",1,0)</f>
        <v>0</v>
      </c>
    </row>
    <row r="42" spans="1:1">
      <c r="A42" s="356">
        <f>IF('Форма 1.4.1'!$H$35="",1,0)</f>
        <v>0</v>
      </c>
    </row>
    <row r="43" spans="1:1">
      <c r="A43" s="356">
        <f>IF('Форма 1.4.1'!$G$36="",1,0)</f>
        <v>0</v>
      </c>
    </row>
    <row r="44" spans="1:1">
      <c r="A44" s="356">
        <f>IF('Форма 1.4.1'!$H$36="",1,0)</f>
        <v>0</v>
      </c>
    </row>
    <row r="45" spans="1:1">
      <c r="A45" s="356">
        <f>IF('Форма 1.4.1'!$G$37="",1,0)</f>
        <v>0</v>
      </c>
    </row>
    <row r="46" spans="1:1">
      <c r="A46" s="356">
        <f>IF('Форма 1.4.1'!$H$37="",1,0)</f>
        <v>0</v>
      </c>
    </row>
    <row r="47" spans="1:1">
      <c r="A47" s="356">
        <f>IF('Форма 1.4.1'!$G$38="",1,0)</f>
        <v>0</v>
      </c>
    </row>
    <row r="48" spans="1:1">
      <c r="A48" s="356">
        <f>IF('Форма 1.4.1'!$H$38="",1,0)</f>
        <v>0</v>
      </c>
    </row>
    <row r="49" spans="1:1">
      <c r="A49" s="356">
        <f>IF('Форма 1.4.1'!$G$40="",1,0)</f>
        <v>0</v>
      </c>
    </row>
    <row r="50" spans="1:1">
      <c r="A50" s="356">
        <f>IF('Форма 1.4.1'!$H$40="",1,0)</f>
        <v>0</v>
      </c>
    </row>
    <row r="51" spans="1:1">
      <c r="A51" s="356">
        <f>IF('Форма 1.4.1'!$G$46="",1,0)</f>
        <v>0</v>
      </c>
    </row>
    <row r="52" spans="1:1">
      <c r="A52" s="356">
        <f>IF('Форма 1.4.1'!$H$46="",1,0)</f>
        <v>0</v>
      </c>
    </row>
    <row r="53" spans="1:1">
      <c r="A53" s="356">
        <f>IF('Форма 1.4.1'!$G$47="",1,0)</f>
        <v>0</v>
      </c>
    </row>
    <row r="54" spans="1:1">
      <c r="A54" s="356">
        <f>IF('Форма 1.4.1'!$H$47="",1,0)</f>
        <v>0</v>
      </c>
    </row>
    <row r="55" spans="1:1">
      <c r="A55" s="356">
        <f>IF('Форма 1.4.1'!$G$48="",1,0)</f>
        <v>0</v>
      </c>
    </row>
    <row r="56" spans="1:1">
      <c r="A56" s="356">
        <f>IF('Форма 1.4.1'!$H$48="",1,0)</f>
        <v>0</v>
      </c>
    </row>
    <row r="57" spans="1:1">
      <c r="A57" s="356">
        <f>IF('Форма 1.4.1'!$G$49="",1,0)</f>
        <v>0</v>
      </c>
    </row>
    <row r="58" spans="1:1">
      <c r="A58" s="356">
        <f>IF('Форма 1.4.1'!$H$49="",1,0)</f>
        <v>0</v>
      </c>
    </row>
    <row r="59" spans="1:1">
      <c r="A59" s="356">
        <f>IF('Форма 1.4.1'!$G$50="",1,0)</f>
        <v>0</v>
      </c>
    </row>
    <row r="60" spans="1:1">
      <c r="A60" s="356">
        <f>IF('Форма 1.4.1'!$H$50="",1,0)</f>
        <v>0</v>
      </c>
    </row>
    <row r="61" spans="1:1">
      <c r="A61" s="356">
        <f>IF('Форма 1.4.1'!$G$51="",1,0)</f>
        <v>0</v>
      </c>
    </row>
    <row r="62" spans="1:1">
      <c r="A62" s="356">
        <f>IF('Форма 1.4.1'!$H$51="",1,0)</f>
        <v>0</v>
      </c>
    </row>
    <row r="63" spans="1:1">
      <c r="A63" s="356">
        <f>IF('Форма 1.4.1'!$G$52="",1,0)</f>
        <v>0</v>
      </c>
    </row>
    <row r="64" spans="1:1">
      <c r="A64" s="356">
        <f>IF('Форма 1.4.1'!$H$52="",1,0)</f>
        <v>0</v>
      </c>
    </row>
    <row r="65" spans="1:1">
      <c r="A65" s="356">
        <f>IF('Форма 1.4.1'!$G$53="",1,0)</f>
        <v>0</v>
      </c>
    </row>
    <row r="66" spans="1:1">
      <c r="A66" s="356">
        <f>IF('Форма 1.4.1'!$H$53="",1,0)</f>
        <v>0</v>
      </c>
    </row>
    <row r="67" spans="1:1">
      <c r="A67" s="356">
        <f>IF('Форма 1.4.1'!$G$55="",1,0)</f>
        <v>0</v>
      </c>
    </row>
    <row r="68" spans="1:1">
      <c r="A68" s="356">
        <f>IF('Форма 1.4.1'!$H$55="",1,0)</f>
        <v>0</v>
      </c>
    </row>
    <row r="69" spans="1:1">
      <c r="A69" s="356">
        <f>IF('Форма 1.4.1'!$G$56="",1,0)</f>
        <v>0</v>
      </c>
    </row>
    <row r="70" spans="1:1">
      <c r="A70" s="356">
        <f>IF('Форма 1.4.1'!$H$56="",1,0)</f>
        <v>0</v>
      </c>
    </row>
    <row r="71" spans="1:1">
      <c r="A71" s="356">
        <f>IF('Форма 1.4.1'!$G$57="",1,0)</f>
        <v>0</v>
      </c>
    </row>
    <row r="72" spans="1:1">
      <c r="A72" s="356">
        <f>IF('Форма 1.4.1'!$H$57="",1,0)</f>
        <v>0</v>
      </c>
    </row>
    <row r="73" spans="1:1">
      <c r="A73" s="356">
        <f>IF('Форма 1.4.1'!$G$58="",1,0)</f>
        <v>0</v>
      </c>
    </row>
    <row r="74" spans="1:1">
      <c r="A74" s="356">
        <f>IF('Форма 1.4.1'!$H$58="",1,0)</f>
        <v>0</v>
      </c>
    </row>
    <row r="75" spans="1:1">
      <c r="A75" s="356">
        <f>IF('Форма 1.4.1'!$G$59="",1,0)</f>
        <v>0</v>
      </c>
    </row>
    <row r="76" spans="1:1">
      <c r="A76" s="356">
        <f>IF('Форма 1.4.1'!$H$59="",1,0)</f>
        <v>0</v>
      </c>
    </row>
    <row r="77" spans="1:1">
      <c r="A77" s="356">
        <f>IF('Форма 1.4.1'!$G$60="",1,0)</f>
        <v>0</v>
      </c>
    </row>
    <row r="78" spans="1:1">
      <c r="A78" s="356">
        <f>IF('Форма 1.4.1'!$H$60="",1,0)</f>
        <v>0</v>
      </c>
    </row>
    <row r="79" spans="1:1">
      <c r="A79" s="356">
        <f>IF('Форма 1.4.1'!$G$61="",1,0)</f>
        <v>0</v>
      </c>
    </row>
    <row r="80" spans="1:1">
      <c r="A80" s="356">
        <f>IF('Форма 1.4.1'!$H$61="",1,0)</f>
        <v>0</v>
      </c>
    </row>
    <row r="81" spans="1:1">
      <c r="A81" s="356">
        <f>IF('Форма 1.5'!$H$11="",1,0)</f>
        <v>0</v>
      </c>
    </row>
    <row r="82" spans="1:1">
      <c r="A82" s="356">
        <f>IF('Форма 1.5'!$G$13="",1,0)</f>
        <v>0</v>
      </c>
    </row>
    <row r="83" spans="1:1">
      <c r="A83" s="356">
        <f>IF('Форма 1.5'!$H$13="",1,0)</f>
        <v>0</v>
      </c>
    </row>
    <row r="84" spans="1:1">
      <c r="A84" s="356">
        <f>IF('Форма 1.5'!$G$14="",1,0)</f>
        <v>0</v>
      </c>
    </row>
    <row r="85" spans="1:1">
      <c r="A85" s="356">
        <f>IF('Форма 1.5'!$H$14="",1,0)</f>
        <v>0</v>
      </c>
    </row>
    <row r="86" spans="1:1">
      <c r="A86" s="356">
        <f>IF('Форма 1.5'!$G$15="",1,0)</f>
        <v>0</v>
      </c>
    </row>
    <row r="87" spans="1:1">
      <c r="A87" s="356">
        <f>IF('Форма 1.5'!$H$15="",1,0)</f>
        <v>0</v>
      </c>
    </row>
    <row r="88" spans="1:1">
      <c r="A88" s="356">
        <f>IF('Форма 1.5'!$G$16="",1,0)</f>
        <v>0</v>
      </c>
    </row>
    <row r="89" spans="1:1">
      <c r="A89" s="356">
        <f>IF('Форма 1.5'!$H$16="",1,0)</f>
        <v>0</v>
      </c>
    </row>
    <row r="90" spans="1:1">
      <c r="A90" s="356">
        <f>IF('Форма 1.5'!$G$18="",1,0)</f>
        <v>0</v>
      </c>
    </row>
    <row r="91" spans="1:1">
      <c r="A91" s="356">
        <f>IF('Форма 1.5'!$H$18="",1,0)</f>
        <v>0</v>
      </c>
    </row>
    <row r="92" spans="1:1">
      <c r="A92" s="356">
        <f>IF('Форма 1.5'!$G$19="",1,0)</f>
        <v>0</v>
      </c>
    </row>
    <row r="93" spans="1:1">
      <c r="A93" s="356">
        <f>IF('Форма 1.5'!$H$19="",1,0)</f>
        <v>0</v>
      </c>
    </row>
    <row r="94" spans="1:1">
      <c r="A94" s="356">
        <f>IF('Форма 1.5'!$G$20="",1,0)</f>
        <v>0</v>
      </c>
    </row>
    <row r="95" spans="1:1">
      <c r="A95" s="356">
        <f>IF('Форма 1.5'!$H$20="",1,0)</f>
        <v>0</v>
      </c>
    </row>
    <row r="96" spans="1:1">
      <c r="A96" s="356">
        <f>IF('Форма 1.5'!$G$21="",1,0)</f>
        <v>0</v>
      </c>
    </row>
    <row r="97" spans="1:1">
      <c r="A97" s="356">
        <f>IF('Форма 1.5'!$H$21="",1,0)</f>
        <v>0</v>
      </c>
    </row>
    <row r="98" spans="1:1">
      <c r="A98" s="356">
        <f>IF('Форма 1.5'!$G$22="",1,0)</f>
        <v>0</v>
      </c>
    </row>
    <row r="99" spans="1:1">
      <c r="A99" s="356">
        <f>IF('Форма 1.5'!$H$22="",1,0)</f>
        <v>0</v>
      </c>
    </row>
    <row r="100" spans="1:1">
      <c r="A100" s="356">
        <f>IF('Форма 1.5'!$G$23="",1,0)</f>
        <v>0</v>
      </c>
    </row>
    <row r="101" spans="1:1">
      <c r="A101" s="356">
        <f>IF('Форма 1.5'!$H$23="",1,0)</f>
        <v>0</v>
      </c>
    </row>
    <row r="102" spans="1:1">
      <c r="A102" s="356">
        <f>IF('Форма 1.5'!$G$24="",1,0)</f>
        <v>0</v>
      </c>
    </row>
    <row r="103" spans="1:1">
      <c r="A103" s="356">
        <f>IF('Форма 1.5'!$H$24="",1,0)</f>
        <v>0</v>
      </c>
    </row>
    <row r="104" spans="1:1">
      <c r="A104" s="356">
        <f>IF('Форма 1.5'!$G$25="",1,0)</f>
        <v>0</v>
      </c>
    </row>
    <row r="105" spans="1:1">
      <c r="A105" s="356">
        <f>IF('Форма 1.5'!$H$25="",1,0)</f>
        <v>0</v>
      </c>
    </row>
    <row r="106" spans="1:1">
      <c r="A106" s="356">
        <f>IF('Форма 1.5'!$G$11="",1,0)</f>
        <v>0</v>
      </c>
    </row>
    <row r="107" spans="1:1">
      <c r="A107" s="356">
        <f>IF('Форма 1.6'!$I$11="",1,0)</f>
        <v>1</v>
      </c>
    </row>
    <row r="108" spans="1:1">
      <c r="A108" s="356">
        <f>IF('Форма 1.6'!$I$12="",1,0)</f>
        <v>1</v>
      </c>
    </row>
    <row r="109" spans="1:1">
      <c r="A109" s="356">
        <f>IF('Форма 1.6'!$I$13="",1,0)</f>
        <v>1</v>
      </c>
    </row>
    <row r="110" spans="1:1">
      <c r="A110" s="356">
        <f>IF('Форма 1.6'!$I$15="",1,0)</f>
        <v>1</v>
      </c>
    </row>
    <row r="111" spans="1:1">
      <c r="A111" s="356">
        <f>IF('Форма 1.6'!$I$16="",1,0)</f>
        <v>1</v>
      </c>
    </row>
    <row r="112" spans="1:1">
      <c r="A112" s="356">
        <f>IF('Форма 1.6'!$I$17="",1,0)</f>
        <v>1</v>
      </c>
    </row>
    <row r="113" spans="1:1">
      <c r="A113" s="356">
        <f>IF('Форма 1.6'!$I$18="",1,0)</f>
        <v>1</v>
      </c>
    </row>
    <row r="114" spans="1:1">
      <c r="A114" s="356">
        <f>IF('Форма 1.6'!$G$23="",1,0)</f>
        <v>1</v>
      </c>
    </row>
    <row r="115" spans="1:1">
      <c r="A115" s="356">
        <f>IF('Форма 1.6'!$G$24="",1,0)</f>
        <v>1</v>
      </c>
    </row>
    <row r="116" spans="1:1">
      <c r="A116" s="356">
        <f>IF('Форма 1.6'!$I$24="",1,0)</f>
        <v>1</v>
      </c>
    </row>
    <row r="117" spans="1:1">
      <c r="A117" s="356">
        <f>IF('Форма 1.6'!$G$79="",1,0)</f>
        <v>1</v>
      </c>
    </row>
    <row r="118" spans="1:1">
      <c r="A118" s="356">
        <f>IF('Форма 1.6'!$I$80="",1,0)</f>
        <v>1</v>
      </c>
    </row>
    <row r="119" spans="1:1">
      <c r="A119" s="356">
        <f>IF('Форма 1.6'!$I$81="",1,0)</f>
        <v>1</v>
      </c>
    </row>
    <row r="120" spans="1:1">
      <c r="A120" s="356">
        <f>IF('Форма 1.6'!$I$82="",1,0)</f>
        <v>1</v>
      </c>
    </row>
    <row r="121" spans="1:1">
      <c r="A121" s="356">
        <f>IF('Форма 1.6'!$I$83="",1,0)</f>
        <v>1</v>
      </c>
    </row>
  </sheetData>
  <sheetProtection formatColumns="0" formatRows="0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25" customWidth="1"/>
    <col min="2" max="2" width="87.28515625" style="91" customWidth="1"/>
    <col min="3" max="3" width="9.140625" style="125"/>
    <col min="4" max="4" width="109.140625" style="125" customWidth="1"/>
    <col min="5" max="16384" width="9.140625" style="125"/>
  </cols>
  <sheetData>
    <row r="1" spans="1:11" ht="14.25">
      <c r="B1" s="184" t="s">
        <v>150</v>
      </c>
      <c r="C1" s="165"/>
      <c r="D1" s="763"/>
      <c r="E1" s="763"/>
      <c r="F1" s="763"/>
      <c r="G1" s="763"/>
      <c r="H1" s="763"/>
      <c r="I1" s="763"/>
      <c r="J1" s="763"/>
      <c r="K1" s="763"/>
    </row>
    <row r="2" spans="1:11" ht="14.25">
      <c r="A2" s="165">
        <v>1</v>
      </c>
      <c r="B2" s="185" t="s">
        <v>143</v>
      </c>
      <c r="C2" s="165"/>
      <c r="D2" s="763"/>
      <c r="E2" s="763"/>
      <c r="F2" s="763"/>
      <c r="G2" s="763"/>
      <c r="H2" s="763"/>
      <c r="I2" s="763"/>
      <c r="J2" s="763"/>
      <c r="K2" s="763"/>
    </row>
    <row r="3" spans="1:11" ht="22.5">
      <c r="A3" s="165">
        <v>2</v>
      </c>
      <c r="B3" s="185" t="s">
        <v>144</v>
      </c>
      <c r="C3" s="165"/>
      <c r="D3" s="764"/>
      <c r="E3" s="764"/>
      <c r="F3" s="764"/>
      <c r="G3" s="764"/>
      <c r="H3" s="764"/>
      <c r="I3" s="764"/>
      <c r="J3" s="764"/>
      <c r="K3" s="764"/>
    </row>
    <row r="4" spans="1:11" ht="14.25">
      <c r="B4" s="184" t="s">
        <v>151</v>
      </c>
      <c r="C4" s="165"/>
      <c r="D4" s="765"/>
      <c r="E4" s="764"/>
      <c r="F4" s="764"/>
      <c r="G4" s="764"/>
      <c r="H4" s="764"/>
      <c r="I4" s="764"/>
      <c r="J4" s="764"/>
      <c r="K4" s="764"/>
    </row>
    <row r="5" spans="1:11" ht="33.75">
      <c r="A5" s="165">
        <v>1</v>
      </c>
      <c r="B5" s="185" t="s">
        <v>192</v>
      </c>
      <c r="C5" s="165"/>
      <c r="D5" s="762"/>
      <c r="E5" s="762"/>
      <c r="F5" s="762"/>
      <c r="G5" s="762"/>
      <c r="H5" s="762"/>
      <c r="I5" s="762"/>
      <c r="J5" s="762"/>
      <c r="K5" s="762"/>
    </row>
    <row r="6" spans="1:11" ht="22.5">
      <c r="A6" s="165">
        <v>2</v>
      </c>
      <c r="B6" s="185" t="s">
        <v>149</v>
      </c>
    </row>
    <row r="7" spans="1:11" ht="22.5">
      <c r="A7" s="165">
        <v>3</v>
      </c>
      <c r="B7" s="185" t="s">
        <v>323</v>
      </c>
    </row>
    <row r="8" spans="1:11" ht="56.25">
      <c r="A8" s="165">
        <v>4</v>
      </c>
      <c r="B8" s="185" t="s">
        <v>324</v>
      </c>
    </row>
    <row r="9" spans="1:11">
      <c r="B9" s="184" t="s">
        <v>121</v>
      </c>
    </row>
    <row r="10" spans="1:11" ht="22.5">
      <c r="A10" s="165">
        <v>1</v>
      </c>
      <c r="B10" s="185" t="s">
        <v>119</v>
      </c>
    </row>
    <row r="11" spans="1:11">
      <c r="B11" s="91" t="s">
        <v>126</v>
      </c>
    </row>
  </sheetData>
  <mergeCells count="5">
    <mergeCell ref="D5:K5"/>
    <mergeCell ref="D1:K1"/>
    <mergeCell ref="D2:K2"/>
    <mergeCell ref="D3:K3"/>
    <mergeCell ref="D4:K4"/>
  </mergeCells>
  <phoneticPr fontId="9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W87"/>
  <sheetViews>
    <sheetView showGridLines="0" zoomScaleNormal="100" workbookViewId="0"/>
  </sheetViews>
  <sheetFormatPr defaultRowHeight="11.25"/>
  <cols>
    <col min="1" max="1" width="32.5703125" style="79" customWidth="1"/>
    <col min="2" max="2" width="9.140625" style="71"/>
    <col min="3" max="3" width="15.7109375" style="82" customWidth="1"/>
    <col min="4" max="4" width="17" style="82" customWidth="1"/>
    <col min="5" max="5" width="15.7109375" style="76" customWidth="1"/>
    <col min="6" max="6" width="11.140625" style="76" customWidth="1"/>
    <col min="7" max="7" width="31.42578125" style="76" customWidth="1"/>
    <col min="8" max="9" width="26.85546875" style="76" customWidth="1"/>
    <col min="10" max="10" width="9.140625" style="76"/>
    <col min="11" max="11" width="26.28515625" style="78" customWidth="1"/>
    <col min="12" max="12" width="29.140625" style="77" customWidth="1"/>
    <col min="13" max="13" width="39.85546875" style="76" bestFit="1" customWidth="1"/>
    <col min="14" max="14" width="9.140625" style="76"/>
    <col min="15" max="15" width="29.5703125" style="76" customWidth="1"/>
    <col min="16" max="16" width="29" style="76" customWidth="1"/>
    <col min="17" max="18" width="9.140625" style="76"/>
    <col min="19" max="19" width="21" style="76" customWidth="1"/>
    <col min="20" max="20" width="24.85546875" style="76" customWidth="1"/>
    <col min="21" max="21" width="9.140625" style="76"/>
    <col min="22" max="22" width="30.140625" style="76" customWidth="1"/>
    <col min="23" max="23" width="7.7109375" style="76" bestFit="1" customWidth="1"/>
    <col min="24" max="16384" width="9.140625" style="76"/>
  </cols>
  <sheetData>
    <row r="1" spans="1:23" s="74" customFormat="1" ht="51">
      <c r="A1" s="58" t="s">
        <v>132</v>
      </c>
      <c r="B1" s="80"/>
      <c r="C1" s="37" t="s">
        <v>20</v>
      </c>
      <c r="D1" s="37" t="s">
        <v>17</v>
      </c>
      <c r="E1" s="37" t="s">
        <v>33</v>
      </c>
      <c r="F1" s="37" t="s">
        <v>56</v>
      </c>
      <c r="G1" s="37" t="s">
        <v>48</v>
      </c>
      <c r="H1" s="37" t="s">
        <v>73</v>
      </c>
      <c r="I1" s="37" t="s">
        <v>103</v>
      </c>
      <c r="J1" s="48" t="s">
        <v>104</v>
      </c>
      <c r="K1" s="37" t="s">
        <v>51</v>
      </c>
      <c r="L1" s="73" t="s">
        <v>99</v>
      </c>
      <c r="M1" s="45" t="s">
        <v>100</v>
      </c>
      <c r="O1" s="523" t="s">
        <v>510</v>
      </c>
      <c r="P1" s="523" t="s">
        <v>555</v>
      </c>
      <c r="S1" s="766" t="s">
        <v>235</v>
      </c>
      <c r="T1" s="766"/>
      <c r="V1" s="767" t="s">
        <v>556</v>
      </c>
      <c r="W1" s="767"/>
    </row>
    <row r="2" spans="1:23" ht="25.5">
      <c r="A2" s="355" t="s">
        <v>168</v>
      </c>
      <c r="C2" s="524">
        <v>2018</v>
      </c>
      <c r="D2" s="38" t="s">
        <v>18</v>
      </c>
      <c r="E2" s="39" t="s">
        <v>34</v>
      </c>
      <c r="F2" s="39" t="s">
        <v>57</v>
      </c>
      <c r="G2" s="39" t="s">
        <v>46</v>
      </c>
      <c r="H2" s="39" t="s">
        <v>74</v>
      </c>
      <c r="I2" s="41"/>
      <c r="J2" s="75">
        <v>52</v>
      </c>
      <c r="K2" s="37" t="s">
        <v>52</v>
      </c>
      <c r="L2" s="73" t="s">
        <v>567</v>
      </c>
      <c r="M2" s="46" t="s">
        <v>221</v>
      </c>
      <c r="O2" s="524" t="s">
        <v>511</v>
      </c>
      <c r="P2" s="548" t="s">
        <v>569</v>
      </c>
      <c r="S2" s="300" t="s">
        <v>236</v>
      </c>
      <c r="T2" s="522" t="s">
        <v>237</v>
      </c>
      <c r="V2" s="524" t="s">
        <v>557</v>
      </c>
      <c r="W2" s="524" t="b">
        <v>0</v>
      </c>
    </row>
    <row r="3" spans="1:23" ht="112.5">
      <c r="A3" s="355" t="s">
        <v>169</v>
      </c>
      <c r="C3" s="524">
        <v>2019</v>
      </c>
      <c r="D3" s="38" t="s">
        <v>19</v>
      </c>
      <c r="E3" s="39" t="s">
        <v>35</v>
      </c>
      <c r="F3" s="39" t="s">
        <v>58</v>
      </c>
      <c r="G3" s="39" t="s">
        <v>47</v>
      </c>
      <c r="H3" s="39" t="s">
        <v>71</v>
      </c>
      <c r="I3" s="41" t="s">
        <v>102</v>
      </c>
      <c r="J3" s="72" t="s">
        <v>105</v>
      </c>
      <c r="K3" s="37" t="s">
        <v>53</v>
      </c>
      <c r="L3" s="73" t="s">
        <v>315</v>
      </c>
      <c r="M3" s="46" t="s">
        <v>222</v>
      </c>
      <c r="O3" s="524" t="s">
        <v>512</v>
      </c>
      <c r="P3" s="548" t="s">
        <v>570</v>
      </c>
      <c r="S3" s="300" t="s">
        <v>591</v>
      </c>
      <c r="T3" s="521" t="s">
        <v>592</v>
      </c>
      <c r="V3" s="524" t="s">
        <v>558</v>
      </c>
      <c r="W3" s="524" t="b">
        <v>0</v>
      </c>
    </row>
    <row r="4" spans="1:23" ht="78.75">
      <c r="A4" s="355" t="s">
        <v>270</v>
      </c>
      <c r="C4" s="524">
        <v>2020</v>
      </c>
      <c r="E4" s="39" t="s">
        <v>36</v>
      </c>
      <c r="F4" s="39" t="s">
        <v>59</v>
      </c>
      <c r="H4" s="39" t="s">
        <v>72</v>
      </c>
      <c r="I4" s="41"/>
      <c r="J4" s="75">
        <v>104</v>
      </c>
      <c r="K4" s="37" t="s">
        <v>54</v>
      </c>
      <c r="L4" s="73" t="s">
        <v>316</v>
      </c>
      <c r="M4" s="46"/>
      <c r="O4" s="524" t="s">
        <v>518</v>
      </c>
      <c r="P4" s="548" t="s">
        <v>571</v>
      </c>
      <c r="S4" s="300" t="s">
        <v>593</v>
      </c>
      <c r="T4" s="521" t="s">
        <v>462</v>
      </c>
      <c r="V4" s="524" t="s">
        <v>559</v>
      </c>
      <c r="W4" s="524" t="b">
        <v>0</v>
      </c>
    </row>
    <row r="5" spans="1:23" ht="101.25">
      <c r="A5" s="355" t="s">
        <v>211</v>
      </c>
      <c r="C5" s="38">
        <v>2021</v>
      </c>
      <c r="E5" s="39" t="s">
        <v>37</v>
      </c>
      <c r="F5" s="39" t="s">
        <v>60</v>
      </c>
      <c r="K5" s="37" t="s">
        <v>55</v>
      </c>
      <c r="L5" s="73"/>
      <c r="M5" s="46"/>
      <c r="O5" s="524" t="s">
        <v>513</v>
      </c>
      <c r="S5" s="300" t="s">
        <v>594</v>
      </c>
      <c r="T5" s="521" t="s">
        <v>479</v>
      </c>
      <c r="V5" s="524" t="s">
        <v>560</v>
      </c>
      <c r="W5" s="524" t="b">
        <v>0</v>
      </c>
    </row>
    <row r="6" spans="1:23" ht="45">
      <c r="A6" s="355" t="s">
        <v>198</v>
      </c>
      <c r="E6" s="39" t="s">
        <v>38</v>
      </c>
      <c r="F6" s="41"/>
      <c r="K6" s="76"/>
      <c r="L6" s="76"/>
      <c r="O6" s="524" t="s">
        <v>519</v>
      </c>
      <c r="S6" s="300" t="s">
        <v>595</v>
      </c>
      <c r="T6" s="521" t="s">
        <v>566</v>
      </c>
      <c r="V6" s="524" t="s">
        <v>561</v>
      </c>
      <c r="W6" s="524" t="b">
        <v>0</v>
      </c>
    </row>
    <row r="7" spans="1:23" ht="22.5">
      <c r="A7" s="355" t="s">
        <v>271</v>
      </c>
      <c r="E7" s="39" t="s">
        <v>39</v>
      </c>
      <c r="F7" s="41"/>
      <c r="K7" s="83"/>
      <c r="L7" s="76"/>
      <c r="O7" s="524" t="s">
        <v>514</v>
      </c>
    </row>
    <row r="8" spans="1:23">
      <c r="A8" s="355" t="s">
        <v>272</v>
      </c>
      <c r="E8" s="39" t="s">
        <v>40</v>
      </c>
      <c r="F8" s="41"/>
      <c r="K8" s="84" t="s">
        <v>124</v>
      </c>
      <c r="O8" s="524" t="s">
        <v>520</v>
      </c>
    </row>
    <row r="9" spans="1:23" ht="22.5">
      <c r="A9" s="355" t="s">
        <v>170</v>
      </c>
      <c r="E9" s="39" t="s">
        <v>41</v>
      </c>
      <c r="F9" s="41"/>
      <c r="K9" s="82"/>
      <c r="O9" s="524" t="s">
        <v>521</v>
      </c>
    </row>
    <row r="10" spans="1:23" ht="12.75">
      <c r="A10" s="355" t="s">
        <v>273</v>
      </c>
      <c r="E10" s="39" t="s">
        <v>42</v>
      </c>
      <c r="F10" s="41"/>
      <c r="K10" s="83"/>
      <c r="O10" s="524" t="s">
        <v>515</v>
      </c>
    </row>
    <row r="11" spans="1:23" ht="22.5">
      <c r="A11" s="355" t="s">
        <v>274</v>
      </c>
      <c r="E11" s="39" t="s">
        <v>43</v>
      </c>
      <c r="F11" s="41"/>
      <c r="K11" s="85"/>
      <c r="O11" s="524" t="s">
        <v>516</v>
      </c>
    </row>
    <row r="12" spans="1:23" ht="33.75">
      <c r="A12" s="355" t="s">
        <v>275</v>
      </c>
      <c r="E12" s="39" t="s">
        <v>44</v>
      </c>
      <c r="F12" s="41"/>
      <c r="O12" s="524" t="s">
        <v>522</v>
      </c>
      <c r="P12" s="161"/>
    </row>
    <row r="13" spans="1:23">
      <c r="A13" s="355" t="s">
        <v>276</v>
      </c>
      <c r="E13" s="39" t="s">
        <v>45</v>
      </c>
      <c r="F13" s="41"/>
      <c r="O13" s="524" t="s">
        <v>517</v>
      </c>
    </row>
    <row r="14" spans="1:23">
      <c r="A14" s="355" t="s">
        <v>277</v>
      </c>
    </row>
    <row r="15" spans="1:23">
      <c r="A15" s="355" t="s">
        <v>207</v>
      </c>
    </row>
    <row r="16" spans="1:23">
      <c r="A16" s="355" t="s">
        <v>199</v>
      </c>
      <c r="C16" s="161"/>
      <c r="D16" s="154"/>
      <c r="E16" s="154"/>
      <c r="G16" s="229" t="s">
        <v>160</v>
      </c>
    </row>
    <row r="17" spans="1:7">
      <c r="A17" s="355" t="s">
        <v>278</v>
      </c>
      <c r="C17" s="155" t="s">
        <v>128</v>
      </c>
      <c r="D17" s="156" t="str">
        <f>IF(f_year = "","", "01.01."&amp;f_year)</f>
        <v>01.01.2021</v>
      </c>
      <c r="E17" s="156" t="str">
        <f>IF(f_year = "","","31.12."&amp; f_year)</f>
        <v>31.12.2021</v>
      </c>
      <c r="G17" s="230" t="s">
        <v>896</v>
      </c>
    </row>
    <row r="18" spans="1:7">
      <c r="A18" s="355" t="s">
        <v>279</v>
      </c>
      <c r="C18" s="157"/>
      <c r="D18" s="158"/>
      <c r="E18" s="158"/>
      <c r="G18" s="161"/>
    </row>
    <row r="19" spans="1:7" ht="22.5">
      <c r="A19" s="355" t="s">
        <v>280</v>
      </c>
      <c r="C19" s="161"/>
      <c r="D19" s="154"/>
      <c r="E19" s="154"/>
      <c r="G19" s="229" t="s">
        <v>163</v>
      </c>
    </row>
    <row r="20" spans="1:7" ht="22.5">
      <c r="A20" s="355" t="s">
        <v>171</v>
      </c>
      <c r="C20" s="159" t="s">
        <v>129</v>
      </c>
      <c r="D20" s="160"/>
      <c r="E20" s="160"/>
      <c r="G20" s="84" t="b">
        <v>1</v>
      </c>
    </row>
    <row r="21" spans="1:7">
      <c r="A21" s="355" t="s">
        <v>172</v>
      </c>
    </row>
    <row r="22" spans="1:7">
      <c r="A22" s="355" t="s">
        <v>173</v>
      </c>
    </row>
    <row r="23" spans="1:7">
      <c r="A23" s="355" t="s">
        <v>281</v>
      </c>
    </row>
    <row r="24" spans="1:7">
      <c r="A24" s="355" t="s">
        <v>282</v>
      </c>
    </row>
    <row r="25" spans="1:7">
      <c r="A25" s="355" t="s">
        <v>174</v>
      </c>
    </row>
    <row r="26" spans="1:7">
      <c r="A26" s="355" t="s">
        <v>283</v>
      </c>
    </row>
    <row r="27" spans="1:7">
      <c r="A27" s="355" t="s">
        <v>175</v>
      </c>
    </row>
    <row r="28" spans="1:7">
      <c r="A28" s="355" t="s">
        <v>208</v>
      </c>
    </row>
    <row r="29" spans="1:7">
      <c r="A29" s="355" t="s">
        <v>200</v>
      </c>
    </row>
    <row r="30" spans="1:7">
      <c r="A30" s="355" t="s">
        <v>284</v>
      </c>
    </row>
    <row r="31" spans="1:7">
      <c r="A31" s="355" t="s">
        <v>285</v>
      </c>
    </row>
    <row r="32" spans="1:7">
      <c r="A32" s="355" t="s">
        <v>176</v>
      </c>
    </row>
    <row r="33" spans="1:1">
      <c r="A33" s="355" t="s">
        <v>286</v>
      </c>
    </row>
    <row r="34" spans="1:1">
      <c r="A34" s="355" t="s">
        <v>287</v>
      </c>
    </row>
    <row r="35" spans="1:1">
      <c r="A35" s="355" t="s">
        <v>288</v>
      </c>
    </row>
    <row r="36" spans="1:1">
      <c r="A36" s="355" t="s">
        <v>289</v>
      </c>
    </row>
    <row r="37" spans="1:1">
      <c r="A37" s="355" t="s">
        <v>290</v>
      </c>
    </row>
    <row r="38" spans="1:1">
      <c r="A38" s="355" t="s">
        <v>201</v>
      </c>
    </row>
    <row r="39" spans="1:1">
      <c r="A39" s="355" t="s">
        <v>291</v>
      </c>
    </row>
    <row r="40" spans="1:1">
      <c r="A40" s="355" t="s">
        <v>177</v>
      </c>
    </row>
    <row r="41" spans="1:1">
      <c r="A41" s="355" t="s">
        <v>178</v>
      </c>
    </row>
    <row r="42" spans="1:1">
      <c r="A42" s="355" t="s">
        <v>179</v>
      </c>
    </row>
    <row r="43" spans="1:1">
      <c r="A43" s="355" t="s">
        <v>292</v>
      </c>
    </row>
    <row r="44" spans="1:1">
      <c r="A44" s="355" t="s">
        <v>293</v>
      </c>
    </row>
    <row r="45" spans="1:1">
      <c r="A45" s="355" t="s">
        <v>202</v>
      </c>
    </row>
    <row r="46" spans="1:1">
      <c r="A46" s="355" t="s">
        <v>294</v>
      </c>
    </row>
    <row r="47" spans="1:1">
      <c r="A47" s="355" t="s">
        <v>295</v>
      </c>
    </row>
    <row r="48" spans="1:1">
      <c r="A48" s="355" t="s">
        <v>296</v>
      </c>
    </row>
    <row r="49" spans="1:1">
      <c r="A49" s="355" t="s">
        <v>297</v>
      </c>
    </row>
    <row r="50" spans="1:1">
      <c r="A50" s="355" t="s">
        <v>180</v>
      </c>
    </row>
    <row r="51" spans="1:1">
      <c r="A51" s="355" t="s">
        <v>181</v>
      </c>
    </row>
    <row r="52" spans="1:1">
      <c r="A52" s="355" t="s">
        <v>209</v>
      </c>
    </row>
    <row r="53" spans="1:1">
      <c r="A53" s="355" t="s">
        <v>298</v>
      </c>
    </row>
    <row r="54" spans="1:1">
      <c r="A54" s="355" t="s">
        <v>212</v>
      </c>
    </row>
    <row r="55" spans="1:1">
      <c r="A55" s="355" t="s">
        <v>182</v>
      </c>
    </row>
    <row r="56" spans="1:1">
      <c r="A56" s="355" t="s">
        <v>299</v>
      </c>
    </row>
    <row r="57" spans="1:1">
      <c r="A57" s="355" t="s">
        <v>183</v>
      </c>
    </row>
    <row r="58" spans="1:1">
      <c r="A58" s="355" t="s">
        <v>300</v>
      </c>
    </row>
    <row r="59" spans="1:1">
      <c r="A59" s="355" t="s">
        <v>301</v>
      </c>
    </row>
    <row r="60" spans="1:1">
      <c r="A60" s="355" t="s">
        <v>302</v>
      </c>
    </row>
    <row r="61" spans="1:1">
      <c r="A61" s="355" t="s">
        <v>303</v>
      </c>
    </row>
    <row r="62" spans="1:1">
      <c r="A62" s="355" t="s">
        <v>203</v>
      </c>
    </row>
    <row r="63" spans="1:1">
      <c r="A63" s="355" t="s">
        <v>304</v>
      </c>
    </row>
    <row r="64" spans="1:1">
      <c r="A64" s="355" t="s">
        <v>305</v>
      </c>
    </row>
    <row r="65" spans="1:1">
      <c r="A65" s="355" t="s">
        <v>213</v>
      </c>
    </row>
    <row r="66" spans="1:1">
      <c r="A66" s="355" t="s">
        <v>204</v>
      </c>
    </row>
    <row r="67" spans="1:1">
      <c r="A67" s="355" t="s">
        <v>184</v>
      </c>
    </row>
    <row r="68" spans="1:1">
      <c r="A68" s="355" t="s">
        <v>306</v>
      </c>
    </row>
    <row r="69" spans="1:1">
      <c r="A69" s="355" t="s">
        <v>307</v>
      </c>
    </row>
    <row r="70" spans="1:1">
      <c r="A70" s="355" t="s">
        <v>308</v>
      </c>
    </row>
    <row r="71" spans="1:1">
      <c r="A71" s="355" t="s">
        <v>309</v>
      </c>
    </row>
    <row r="72" spans="1:1">
      <c r="A72" s="355" t="s">
        <v>185</v>
      </c>
    </row>
    <row r="73" spans="1:1">
      <c r="A73" s="355" t="s">
        <v>310</v>
      </c>
    </row>
    <row r="74" spans="1:1">
      <c r="A74" s="355" t="s">
        <v>186</v>
      </c>
    </row>
    <row r="75" spans="1:1">
      <c r="A75" s="355" t="s">
        <v>187</v>
      </c>
    </row>
    <row r="76" spans="1:1">
      <c r="A76" s="355" t="s">
        <v>188</v>
      </c>
    </row>
    <row r="77" spans="1:1">
      <c r="A77" s="355" t="s">
        <v>189</v>
      </c>
    </row>
    <row r="78" spans="1:1">
      <c r="A78" s="355" t="s">
        <v>205</v>
      </c>
    </row>
    <row r="79" spans="1:1">
      <c r="A79" s="355" t="s">
        <v>210</v>
      </c>
    </row>
    <row r="80" spans="1:1">
      <c r="A80" s="355" t="s">
        <v>190</v>
      </c>
    </row>
    <row r="81" spans="1:1">
      <c r="A81" s="355" t="s">
        <v>191</v>
      </c>
    </row>
    <row r="82" spans="1:1">
      <c r="A82" s="355" t="s">
        <v>214</v>
      </c>
    </row>
    <row r="83" spans="1:1">
      <c r="A83" s="355" t="s">
        <v>311</v>
      </c>
    </row>
    <row r="84" spans="1:1">
      <c r="A84" s="355" t="s">
        <v>206</v>
      </c>
    </row>
    <row r="85" spans="1:1">
      <c r="A85" s="355" t="s">
        <v>312</v>
      </c>
    </row>
    <row r="86" spans="1:1">
      <c r="A86" s="355" t="s">
        <v>313</v>
      </c>
    </row>
    <row r="87" spans="1:1">
      <c r="A87" s="355" t="s">
        <v>314</v>
      </c>
    </row>
  </sheetData>
  <sheetProtection formatColumns="0" formatRows="0"/>
  <mergeCells count="2">
    <mergeCell ref="S1:T1"/>
    <mergeCell ref="V1:W1"/>
  </mergeCells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SelectData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:U1"/>
  <sheetViews>
    <sheetView showGridLines="0" zoomScaleNormal="100" workbookViewId="0"/>
  </sheetViews>
  <sheetFormatPr defaultRowHeight="15"/>
  <cols>
    <col min="1" max="1" width="9.140625" style="451"/>
    <col min="2" max="2" width="9.140625" style="452"/>
    <col min="3" max="3" width="9.140625" style="453"/>
    <col min="4" max="20" width="9.140625" style="452"/>
    <col min="21" max="21" width="9.140625" style="454"/>
    <col min="22" max="16384" width="9.140625" style="452"/>
  </cols>
  <sheetData/>
  <sheetProtection formatColumns="0" formatRows="0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48:AC70"/>
  <sheetViews>
    <sheetView showGridLines="0" zoomScaleNormal="100" workbookViewId="0"/>
  </sheetViews>
  <sheetFormatPr defaultRowHeight="10.5" customHeight="1"/>
  <cols>
    <col min="1" max="1" width="9.140625" style="15"/>
    <col min="2" max="2" width="9.140625" style="191"/>
    <col min="3" max="3" width="9.140625" style="87"/>
    <col min="4" max="8" width="9.140625" style="33"/>
    <col min="9" max="15" width="9.140625" style="191"/>
    <col min="16" max="16" width="9.140625" style="465"/>
    <col min="17" max="18" width="9.140625" style="191"/>
    <col min="19" max="19" width="9.140625" style="465"/>
    <col min="20" max="24" width="9.140625" style="191"/>
    <col min="25" max="29" width="9.140625" style="47"/>
    <col min="30" max="16384" width="9.140625" style="33"/>
  </cols>
  <sheetData>
    <row r="48" ht="18.95" customHeight="1"/>
    <row r="70" ht="21.95" customHeight="1"/>
  </sheetData>
  <sheetProtection formatColumns="0" formatRows="0"/>
  <pageMargins left="0.75" right="0.75" top="1" bottom="1" header="0.5" footer="0.5"/>
  <pageSetup paperSize="9" orientation="portrait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8">
    <tabColor indexed="47"/>
  </sheetPr>
  <dimension ref="A1:B1"/>
  <sheetViews>
    <sheetView showGridLines="0" zoomScaleNormal="100" workbookViewId="0"/>
  </sheetViews>
  <sheetFormatPr defaultColWidth="10.5703125" defaultRowHeight="11.25"/>
  <cols>
    <col min="1" max="1" width="10.5703125" style="15"/>
    <col min="2" max="2" width="10.5703125" style="191"/>
    <col min="3" max="16384" width="10.5703125" style="33"/>
  </cols>
  <sheetData/>
  <sheetProtection formatColumns="0" formatRows="0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92"/>
  <sheetViews>
    <sheetView showGridLines="0" zoomScale="85" zoomScaleNormal="85" workbookViewId="0"/>
  </sheetViews>
  <sheetFormatPr defaultRowHeight="15"/>
  <cols>
    <col min="1" max="1" width="10.28515625" style="71" customWidth="1"/>
    <col min="2" max="3" width="10" style="71" customWidth="1"/>
    <col min="4" max="4" width="10.140625" style="71" bestFit="1" customWidth="1"/>
    <col min="5" max="5" width="67.7109375" style="71" customWidth="1"/>
    <col min="6" max="6" width="88.7109375" style="71" customWidth="1"/>
    <col min="7" max="7" width="123.85546875" style="71" customWidth="1"/>
    <col min="8" max="9" width="20.7109375" style="71" customWidth="1"/>
    <col min="10" max="10" width="24.28515625" style="71" customWidth="1"/>
    <col min="11" max="11" width="9.140625" style="71"/>
    <col min="12" max="12" width="7.7109375" style="71" customWidth="1"/>
    <col min="13" max="13" width="32.42578125" style="71" customWidth="1"/>
    <col min="14" max="14" width="9.140625" style="71"/>
    <col min="15" max="18" width="9.85546875" style="71" customWidth="1"/>
    <col min="19" max="19" width="82.42578125" style="71" customWidth="1"/>
    <col min="20" max="20" width="9.85546875" style="71" customWidth="1"/>
    <col min="21" max="21" width="9.85546875" style="259" customWidth="1"/>
    <col min="22" max="24" width="9.85546875" style="71" customWidth="1"/>
    <col min="25" max="16384" width="9.140625" style="71"/>
  </cols>
  <sheetData>
    <row r="3" spans="1:83">
      <c r="A3" s="32" t="s">
        <v>114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258"/>
      <c r="V3" s="32"/>
      <c r="W3" s="32"/>
    </row>
    <row r="5" spans="1:83" ht="15" customHeight="1">
      <c r="D5" s="239"/>
      <c r="E5" s="241"/>
    </row>
    <row r="7" spans="1:83">
      <c r="A7" s="32" t="s">
        <v>234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258"/>
      <c r="V7" s="32"/>
      <c r="W7" s="32"/>
    </row>
    <row r="9" spans="1:83" s="93" customFormat="1" ht="15" customHeight="1">
      <c r="C9" s="124"/>
      <c r="D9" s="239"/>
      <c r="E9" s="240"/>
      <c r="U9" s="256"/>
    </row>
    <row r="13" spans="1:83">
      <c r="A13" s="32" t="s">
        <v>165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258"/>
      <c r="V13" s="32"/>
      <c r="W13" s="32"/>
    </row>
    <row r="14" spans="1:83">
      <c r="D14" s="318"/>
      <c r="E14" s="318"/>
      <c r="F14" s="318"/>
      <c r="G14" s="318"/>
      <c r="H14" s="318"/>
      <c r="I14" s="318"/>
      <c r="J14" s="318"/>
      <c r="K14" s="318"/>
      <c r="L14" s="318"/>
    </row>
    <row r="15" spans="1:83" s="81" customFormat="1" ht="15" customHeight="1">
      <c r="A15" s="51"/>
      <c r="B15" s="191" t="s">
        <v>146</v>
      </c>
      <c r="C15" s="666"/>
      <c r="D15" s="667">
        <v>1</v>
      </c>
      <c r="E15" s="783"/>
      <c r="F15" s="319"/>
      <c r="G15" s="267">
        <v>0</v>
      </c>
      <c r="H15" s="320"/>
      <c r="I15" s="187"/>
      <c r="J15" s="321" t="s">
        <v>242</v>
      </c>
      <c r="K15" s="213"/>
      <c r="L15" s="234"/>
      <c r="M15" s="310">
        <f>mergeValue(H15)</f>
        <v>0</v>
      </c>
      <c r="N15" s="302"/>
      <c r="O15" s="302"/>
      <c r="P15" s="310" t="str">
        <f t="array" ref="P15">IF(ISERROR(MATCH(MID(Q15,1,250),MID(note_ter,1,250),0)),"n","y")</f>
        <v>y</v>
      </c>
      <c r="Q15" s="302"/>
      <c r="R15" s="310" t="str">
        <f>K15&amp;"("&amp;L15&amp;")"</f>
        <v>()</v>
      </c>
      <c r="S15" s="191"/>
      <c r="T15" s="191"/>
      <c r="U15" s="248"/>
      <c r="V15" s="191"/>
      <c r="W15" s="191"/>
      <c r="X15" s="191"/>
      <c r="Y15" s="134"/>
      <c r="Z15" s="134"/>
      <c r="AA15" s="260"/>
      <c r="AB15" s="260"/>
      <c r="AC15" s="260"/>
      <c r="AD15" s="260"/>
      <c r="AE15" s="260"/>
      <c r="AF15" s="260"/>
      <c r="AG15" s="260"/>
      <c r="AH15" s="260"/>
      <c r="AI15" s="260"/>
      <c r="AJ15" s="260"/>
      <c r="AK15" s="260"/>
      <c r="AL15" s="260"/>
      <c r="AM15" s="260"/>
      <c r="AN15" s="260"/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60"/>
      <c r="BH15" s="260"/>
      <c r="BI15" s="260"/>
      <c r="BJ15" s="260"/>
      <c r="BK15" s="260"/>
      <c r="BL15" s="260"/>
      <c r="BM15" s="260"/>
      <c r="BN15" s="260"/>
      <c r="BO15" s="260"/>
      <c r="BP15" s="260"/>
      <c r="BQ15" s="260"/>
      <c r="BR15" s="260"/>
      <c r="BS15" s="260"/>
      <c r="BT15" s="260"/>
      <c r="BU15" s="260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</row>
    <row r="16" spans="1:83" s="81" customFormat="1" ht="15" customHeight="1">
      <c r="A16" s="51"/>
      <c r="B16" s="51"/>
      <c r="C16" s="666"/>
      <c r="D16" s="667"/>
      <c r="E16" s="783"/>
      <c r="F16" s="187"/>
      <c r="G16" s="197"/>
      <c r="H16" s="213" t="s">
        <v>50</v>
      </c>
      <c r="I16" s="197"/>
      <c r="J16" s="197"/>
      <c r="K16" s="233"/>
      <c r="L16" s="234"/>
      <c r="M16" s="302"/>
      <c r="N16" s="302"/>
      <c r="O16" s="302"/>
      <c r="P16" s="302"/>
      <c r="Q16" s="310"/>
      <c r="R16" s="302"/>
      <c r="S16" s="191"/>
      <c r="T16" s="191"/>
      <c r="U16" s="248"/>
      <c r="V16" s="191"/>
      <c r="W16" s="191"/>
      <c r="X16" s="191"/>
      <c r="Y16" s="134"/>
      <c r="Z16" s="134"/>
      <c r="AA16" s="260"/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60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60"/>
      <c r="BH16" s="260"/>
      <c r="BI16" s="260"/>
      <c r="BJ16" s="260"/>
      <c r="BK16" s="260"/>
      <c r="BL16" s="260"/>
      <c r="BM16" s="260"/>
      <c r="BN16" s="260"/>
      <c r="BO16" s="260"/>
      <c r="BP16" s="260"/>
      <c r="BQ16" s="260"/>
      <c r="BR16" s="260"/>
      <c r="BS16" s="260"/>
      <c r="BT16" s="260"/>
      <c r="BU16" s="260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</row>
    <row r="17" spans="1:83">
      <c r="Q17" s="242"/>
    </row>
    <row r="18" spans="1:83">
      <c r="A18" s="32" t="s">
        <v>166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243"/>
      <c r="R18" s="32"/>
      <c r="S18" s="32"/>
      <c r="T18" s="32"/>
      <c r="U18" s="258"/>
      <c r="V18" s="32"/>
      <c r="W18" s="32"/>
    </row>
    <row r="19" spans="1:83">
      <c r="F19" s="318"/>
      <c r="G19" s="318"/>
      <c r="H19" s="318"/>
      <c r="I19" s="318"/>
      <c r="J19" s="318"/>
      <c r="K19" s="318"/>
      <c r="L19" s="318"/>
      <c r="Q19" s="242"/>
    </row>
    <row r="20" spans="1:83" s="81" customFormat="1" ht="15" customHeight="1">
      <c r="A20" s="51"/>
      <c r="B20" s="191" t="s">
        <v>146</v>
      </c>
      <c r="C20" s="784"/>
      <c r="D20" s="86"/>
      <c r="E20" s="322"/>
      <c r="F20" s="785"/>
      <c r="G20" s="667">
        <v>0</v>
      </c>
      <c r="H20" s="664"/>
      <c r="I20" s="187"/>
      <c r="J20" s="321" t="s">
        <v>242</v>
      </c>
      <c r="K20" s="213"/>
      <c r="L20" s="234"/>
      <c r="M20" s="310">
        <f>mergeValue(H20)</f>
        <v>0</v>
      </c>
      <c r="N20" s="302"/>
      <c r="O20" s="302"/>
      <c r="P20" s="302"/>
      <c r="Q20" s="302"/>
      <c r="R20" s="310" t="str">
        <f>K20&amp;"("&amp;L20&amp;")"</f>
        <v>()</v>
      </c>
      <c r="S20" s="191"/>
      <c r="T20" s="191"/>
      <c r="U20" s="248"/>
      <c r="V20" s="191"/>
      <c r="W20" s="191"/>
      <c r="X20" s="191"/>
      <c r="Y20" s="134"/>
      <c r="Z20" s="134"/>
      <c r="AA20" s="260"/>
      <c r="AB20" s="260"/>
      <c r="AC20" s="260"/>
      <c r="AD20" s="260"/>
      <c r="AE20" s="260"/>
      <c r="AF20" s="260"/>
      <c r="AG20" s="260"/>
      <c r="AH20" s="260"/>
      <c r="AI20" s="260"/>
      <c r="AJ20" s="260"/>
      <c r="AK20" s="260"/>
      <c r="AL20" s="260"/>
      <c r="AM20" s="260"/>
      <c r="AN20" s="260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60"/>
      <c r="BH20" s="260"/>
      <c r="BI20" s="260"/>
      <c r="BJ20" s="260"/>
      <c r="BK20" s="260"/>
      <c r="BL20" s="260"/>
      <c r="BM20" s="260"/>
      <c r="BN20" s="260"/>
      <c r="BO20" s="260"/>
      <c r="BP20" s="260"/>
      <c r="BQ20" s="260"/>
      <c r="BR20" s="260"/>
      <c r="BS20" s="260"/>
      <c r="BT20" s="260"/>
      <c r="BU20" s="260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</row>
    <row r="21" spans="1:83" s="81" customFormat="1" ht="15" customHeight="1">
      <c r="A21" s="51"/>
      <c r="B21" s="51"/>
      <c r="C21" s="784"/>
      <c r="D21" s="86"/>
      <c r="E21" s="322"/>
      <c r="F21" s="785"/>
      <c r="G21" s="667"/>
      <c r="H21" s="664"/>
      <c r="I21" s="197"/>
      <c r="J21" s="197"/>
      <c r="K21" s="213" t="s">
        <v>49</v>
      </c>
      <c r="L21" s="234"/>
      <c r="M21" s="302"/>
      <c r="N21" s="302"/>
      <c r="O21" s="302"/>
      <c r="P21" s="302"/>
      <c r="Q21" s="310"/>
      <c r="R21" s="302"/>
      <c r="S21" s="191"/>
      <c r="T21" s="191"/>
      <c r="U21" s="248"/>
      <c r="V21" s="191"/>
      <c r="W21" s="191"/>
      <c r="X21" s="191"/>
      <c r="Y21" s="134"/>
      <c r="Z21" s="134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60"/>
      <c r="BH21" s="260"/>
      <c r="BI21" s="260"/>
      <c r="BJ21" s="260"/>
      <c r="BK21" s="260"/>
      <c r="BL21" s="260"/>
      <c r="BM21" s="260"/>
      <c r="BN21" s="260"/>
      <c r="BO21" s="260"/>
      <c r="BP21" s="260"/>
      <c r="BQ21" s="260"/>
      <c r="BR21" s="260"/>
      <c r="BS21" s="260"/>
      <c r="BT21" s="260"/>
      <c r="BU21" s="260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</row>
    <row r="22" spans="1:83">
      <c r="Q22" s="242"/>
    </row>
    <row r="23" spans="1:83">
      <c r="A23" s="32" t="s">
        <v>167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243"/>
      <c r="R23" s="32"/>
      <c r="S23" s="32"/>
      <c r="T23" s="32"/>
      <c r="U23" s="258"/>
      <c r="V23" s="32"/>
      <c r="W23" s="32"/>
    </row>
    <row r="24" spans="1:83">
      <c r="Q24" s="242"/>
    </row>
    <row r="25" spans="1:83" s="81" customFormat="1" ht="15" customHeight="1">
      <c r="A25" s="51"/>
      <c r="B25" s="191" t="s">
        <v>146</v>
      </c>
      <c r="C25" s="323"/>
      <c r="D25" s="71"/>
      <c r="E25" s="266"/>
      <c r="F25" s="71"/>
      <c r="G25" s="71"/>
      <c r="H25" s="71"/>
      <c r="I25" s="268"/>
      <c r="J25" s="267">
        <v>0</v>
      </c>
      <c r="K25" s="324"/>
      <c r="L25" s="192"/>
      <c r="M25" s="310">
        <f>mergeValue(H25)</f>
        <v>0</v>
      </c>
      <c r="N25" s="302"/>
      <c r="O25" s="302"/>
      <c r="P25" s="302"/>
      <c r="Q25" s="302"/>
      <c r="R25" s="310" t="str">
        <f>K25&amp;" ("&amp;L25&amp;")"</f>
        <v xml:space="preserve"> ()</v>
      </c>
      <c r="S25" s="191"/>
      <c r="T25" s="191"/>
      <c r="U25" s="248"/>
      <c r="V25" s="191"/>
      <c r="W25" s="191"/>
      <c r="X25" s="191"/>
      <c r="Y25" s="134"/>
      <c r="Z25" s="134"/>
      <c r="AA25" s="260"/>
      <c r="AB25" s="260"/>
      <c r="AC25" s="260"/>
      <c r="AD25" s="260"/>
      <c r="AE25" s="260"/>
      <c r="AF25" s="260"/>
      <c r="AG25" s="260"/>
      <c r="AH25" s="260"/>
      <c r="AI25" s="260"/>
      <c r="AJ25" s="260"/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60"/>
      <c r="AV25" s="260"/>
      <c r="AW25" s="260"/>
      <c r="AX25" s="260"/>
      <c r="AY25" s="260"/>
      <c r="AZ25" s="260"/>
      <c r="BA25" s="260"/>
      <c r="BB25" s="260"/>
      <c r="BC25" s="260"/>
      <c r="BD25" s="260"/>
      <c r="BE25" s="260"/>
      <c r="BF25" s="260"/>
      <c r="BG25" s="260"/>
      <c r="BH25" s="260"/>
      <c r="BI25" s="260"/>
      <c r="BJ25" s="260"/>
      <c r="BK25" s="260"/>
      <c r="BL25" s="260"/>
      <c r="BM25" s="260"/>
      <c r="BN25" s="260"/>
      <c r="BO25" s="260"/>
      <c r="BP25" s="260"/>
      <c r="BQ25" s="260"/>
      <c r="BR25" s="260"/>
      <c r="BS25" s="260"/>
      <c r="BT25" s="260"/>
      <c r="BU25" s="260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</row>
    <row r="26" spans="1:83" customFormat="1" ht="17.100000000000001" customHeight="1"/>
    <row r="27" spans="1:83">
      <c r="A27" s="32" t="s">
        <v>152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258"/>
      <c r="V27" s="32"/>
      <c r="W27" s="32"/>
    </row>
    <row r="29" spans="1:83" s="181" customFormat="1" ht="15" customHeight="1">
      <c r="A29" s="71"/>
      <c r="B29" s="71"/>
      <c r="C29" s="86"/>
      <c r="D29" s="696" t="s">
        <v>26</v>
      </c>
      <c r="E29" s="791"/>
      <c r="F29" s="792" t="s">
        <v>19</v>
      </c>
      <c r="G29" s="785"/>
      <c r="H29" s="786">
        <v>1</v>
      </c>
      <c r="I29" s="789"/>
      <c r="J29" s="686" t="s">
        <v>19</v>
      </c>
      <c r="K29" s="201"/>
      <c r="L29" s="196" t="s">
        <v>26</v>
      </c>
      <c r="M29" s="217"/>
      <c r="N29" s="176"/>
      <c r="O29" s="176"/>
      <c r="P29" s="176"/>
      <c r="Q29" s="176"/>
      <c r="R29" s="176"/>
      <c r="S29" s="176"/>
      <c r="T29" s="176"/>
      <c r="U29" s="253"/>
      <c r="V29" s="176"/>
      <c r="W29" s="176"/>
      <c r="X29" s="194"/>
      <c r="Y29" s="194" t="s">
        <v>142</v>
      </c>
      <c r="Z29" s="194">
        <v>1705000</v>
      </c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</row>
    <row r="30" spans="1:83" s="181" customFormat="1" ht="15" customHeight="1">
      <c r="A30" s="71"/>
      <c r="B30" s="71"/>
      <c r="C30" s="86"/>
      <c r="D30" s="696"/>
      <c r="E30" s="791"/>
      <c r="F30" s="792"/>
      <c r="G30" s="785"/>
      <c r="H30" s="786"/>
      <c r="I30" s="790"/>
      <c r="J30" s="686"/>
      <c r="K30" s="187"/>
      <c r="L30" s="197"/>
      <c r="M30" s="216" t="s">
        <v>320</v>
      </c>
      <c r="N30" s="176"/>
      <c r="O30" s="176"/>
      <c r="P30" s="176"/>
      <c r="Q30" s="176"/>
      <c r="R30" s="176"/>
      <c r="S30" s="176"/>
      <c r="T30" s="176"/>
      <c r="U30" s="253"/>
      <c r="V30" s="176"/>
      <c r="W30" s="176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</row>
    <row r="31" spans="1:83" s="181" customFormat="1" ht="15" customHeight="1">
      <c r="A31" s="71"/>
      <c r="B31" s="71"/>
      <c r="C31" s="86"/>
      <c r="D31" s="696"/>
      <c r="E31" s="791"/>
      <c r="F31" s="686"/>
      <c r="G31" s="578"/>
      <c r="H31" s="197"/>
      <c r="I31" s="193" t="s">
        <v>195</v>
      </c>
      <c r="J31" s="197"/>
      <c r="K31" s="197"/>
      <c r="L31" s="197"/>
      <c r="M31" s="198"/>
      <c r="N31" s="176"/>
      <c r="O31" s="176"/>
      <c r="P31" s="176"/>
      <c r="Q31" s="176"/>
      <c r="R31" s="176"/>
      <c r="S31" s="176"/>
      <c r="T31" s="176"/>
      <c r="U31" s="253"/>
      <c r="V31" s="176"/>
      <c r="W31" s="176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</row>
    <row r="33" spans="1:38">
      <c r="A33" s="32" t="s">
        <v>161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258"/>
      <c r="V33" s="32"/>
      <c r="W33" s="32"/>
    </row>
    <row r="35" spans="1:38" s="181" customFormat="1" ht="15" customHeight="1">
      <c r="A35" s="71"/>
      <c r="B35" s="71"/>
      <c r="C35" s="86"/>
      <c r="D35" s="71"/>
      <c r="E35" s="71"/>
      <c r="F35" s="71"/>
      <c r="G35" s="785"/>
      <c r="H35" s="786">
        <v>1</v>
      </c>
      <c r="I35" s="787"/>
      <c r="J35" s="686" t="s">
        <v>19</v>
      </c>
      <c r="K35" s="201"/>
      <c r="L35" s="196" t="s">
        <v>26</v>
      </c>
      <c r="M35" s="217"/>
      <c r="N35" s="176"/>
      <c r="O35" s="176"/>
      <c r="P35" s="176"/>
      <c r="Q35" s="176"/>
      <c r="R35" s="176"/>
      <c r="S35" s="176"/>
      <c r="T35" s="176"/>
      <c r="U35" s="253"/>
      <c r="V35" s="176"/>
      <c r="W35" s="176"/>
      <c r="X35" s="194"/>
      <c r="Y35" s="194" t="s">
        <v>142</v>
      </c>
      <c r="Z35" s="194">
        <v>1705000</v>
      </c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</row>
    <row r="36" spans="1:38" s="181" customFormat="1" ht="15" customHeight="1">
      <c r="A36" s="71"/>
      <c r="B36" s="71"/>
      <c r="C36" s="86"/>
      <c r="D36" s="71"/>
      <c r="E36" s="71"/>
      <c r="F36" s="71"/>
      <c r="G36" s="785"/>
      <c r="H36" s="786"/>
      <c r="I36" s="788"/>
      <c r="J36" s="686"/>
      <c r="K36" s="187"/>
      <c r="L36" s="197"/>
      <c r="M36" s="216" t="s">
        <v>320</v>
      </c>
      <c r="N36" s="176"/>
      <c r="O36" s="176"/>
      <c r="P36" s="176"/>
      <c r="Q36" s="176"/>
      <c r="R36" s="176"/>
      <c r="S36" s="176"/>
      <c r="T36" s="176"/>
      <c r="U36" s="253"/>
      <c r="V36" s="176"/>
      <c r="W36" s="176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</row>
    <row r="37" spans="1:38">
      <c r="K37" s="197"/>
      <c r="L37" s="197"/>
      <c r="M37" s="198"/>
    </row>
    <row r="38" spans="1:38">
      <c r="A38" s="32" t="s">
        <v>162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258"/>
      <c r="V38" s="32"/>
      <c r="W38" s="32"/>
    </row>
    <row r="40" spans="1:38" s="181" customFormat="1" ht="15" customHeight="1">
      <c r="A40" s="71"/>
      <c r="B40" s="71"/>
      <c r="C40" s="86"/>
      <c r="D40" s="71"/>
      <c r="E40" s="71"/>
      <c r="F40" s="71"/>
      <c r="G40" s="71"/>
      <c r="H40" s="71"/>
      <c r="I40" s="71"/>
      <c r="J40" s="71"/>
      <c r="K40" s="200"/>
      <c r="L40" s="196" t="s">
        <v>26</v>
      </c>
      <c r="M40" s="218"/>
      <c r="N40" s="238"/>
      <c r="O40" s="176"/>
      <c r="P40" s="176"/>
      <c r="Q40" s="176"/>
      <c r="R40" s="176"/>
      <c r="S40" s="176"/>
      <c r="T40" s="176"/>
      <c r="U40" s="253"/>
      <c r="V40" s="176"/>
      <c r="W40" s="176"/>
      <c r="X40" s="194"/>
      <c r="Y40" s="194" t="s">
        <v>142</v>
      </c>
      <c r="Z40" s="194">
        <v>1705000</v>
      </c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</row>
    <row r="43" spans="1:38" s="32" customFormat="1" ht="17.100000000000001" customHeight="1">
      <c r="A43" s="32" t="s">
        <v>120</v>
      </c>
    </row>
    <row r="44" spans="1:38" customFormat="1" ht="17.100000000000001" customHeight="1"/>
    <row r="45" spans="1:38" s="164" customFormat="1" ht="14.25">
      <c r="A45" s="291" t="s">
        <v>1</v>
      </c>
      <c r="B45" s="277" t="s">
        <v>141</v>
      </c>
      <c r="C45" s="278"/>
      <c r="D45" s="279"/>
      <c r="E45" s="280"/>
      <c r="F45" s="281"/>
      <c r="G45" s="281"/>
      <c r="H45" s="281"/>
      <c r="I45" s="282"/>
      <c r="J45" s="283"/>
      <c r="K45" s="292"/>
      <c r="M45" s="284" t="str">
        <f>IF(ISERROR(INDEX(kind_of_nameforms,MATCH(E45,kind_of_forms,0),1)),"",INDEX(kind_of_nameforms,MATCH(E45,kind_of_forms,0),1))</f>
        <v/>
      </c>
      <c r="N45" s="301"/>
    </row>
    <row r="46" spans="1:38" customFormat="1" ht="17.100000000000001" customHeight="1"/>
    <row r="47" spans="1:38" s="32" customFormat="1" ht="17.100000000000001" customHeight="1">
      <c r="A47" s="32" t="s">
        <v>262</v>
      </c>
      <c r="B47" s="32" t="s">
        <v>263</v>
      </c>
      <c r="C47" s="32" t="s">
        <v>264</v>
      </c>
      <c r="D47" s="32" t="s">
        <v>265</v>
      </c>
    </row>
    <row r="48" spans="1:38" ht="17.100000000000001" customHeight="1">
      <c r="U48" s="71"/>
    </row>
    <row r="49" spans="1:21" s="353" customFormat="1">
      <c r="D49" s="354"/>
      <c r="E49" s="318"/>
      <c r="F49" s="318"/>
      <c r="G49" s="318"/>
      <c r="U49" s="254"/>
    </row>
    <row r="50" spans="1:21">
      <c r="C50" s="134"/>
      <c r="D50" s="716" t="s">
        <v>236</v>
      </c>
      <c r="E50" s="717"/>
      <c r="F50" s="717"/>
      <c r="G50" s="718"/>
    </row>
    <row r="51" spans="1:21" s="33" customFormat="1" ht="11.25" customHeight="1">
      <c r="A51" s="47"/>
      <c r="C51" s="52"/>
      <c r="D51" s="719" t="s">
        <v>225</v>
      </c>
      <c r="E51" s="719"/>
      <c r="F51" s="719"/>
      <c r="G51" s="720" t="s">
        <v>226</v>
      </c>
      <c r="H51" s="191"/>
      <c r="R51" s="247"/>
    </row>
    <row r="52" spans="1:21" s="33" customFormat="1" ht="11.25" customHeight="1">
      <c r="A52" s="47" t="s">
        <v>474</v>
      </c>
      <c r="C52" s="52"/>
      <c r="D52" s="330" t="s">
        <v>25</v>
      </c>
      <c r="E52" s="331"/>
      <c r="F52" s="332" t="s">
        <v>215</v>
      </c>
      <c r="G52" s="721"/>
      <c r="H52" s="191"/>
      <c r="R52" s="247"/>
    </row>
    <row r="53" spans="1:21" s="33" customFormat="1" ht="12" customHeight="1">
      <c r="A53" s="47"/>
      <c r="C53" s="52"/>
      <c r="D53" s="349" t="s">
        <v>26</v>
      </c>
      <c r="E53" s="333">
        <v>2</v>
      </c>
      <c r="F53" s="334">
        <v>3</v>
      </c>
      <c r="G53" s="335">
        <v>4</v>
      </c>
      <c r="H53" s="191"/>
      <c r="R53" s="247"/>
    </row>
    <row r="54" spans="1:21" s="33" customFormat="1">
      <c r="A54" s="47"/>
      <c r="C54" s="52"/>
      <c r="D54" s="329">
        <v>1</v>
      </c>
      <c r="E54" s="337" t="s">
        <v>245</v>
      </c>
      <c r="F54" s="357" t="str">
        <f>IF(form_up_date="","",form_up_date)</f>
        <v>18.04.2022</v>
      </c>
      <c r="G54" s="359" t="s">
        <v>246</v>
      </c>
      <c r="H54" s="191"/>
      <c r="R54" s="247"/>
    </row>
    <row r="55" spans="1:21" s="33" customFormat="1" ht="45">
      <c r="A55" s="47"/>
      <c r="C55" s="52"/>
      <c r="D55" s="329" t="s">
        <v>257</v>
      </c>
      <c r="E55" s="337" t="s">
        <v>247</v>
      </c>
      <c r="F55" s="357"/>
      <c r="G55" s="338" t="s">
        <v>318</v>
      </c>
      <c r="H55" s="191"/>
      <c r="R55" s="247"/>
    </row>
    <row r="56" spans="1:21" s="33" customFormat="1">
      <c r="A56" s="47"/>
      <c r="C56" s="52"/>
      <c r="D56" s="329" t="s">
        <v>258</v>
      </c>
      <c r="E56" s="337" t="s">
        <v>248</v>
      </c>
      <c r="F56" s="357"/>
      <c r="G56" s="359" t="s">
        <v>249</v>
      </c>
      <c r="H56" s="191"/>
      <c r="R56" s="247"/>
    </row>
    <row r="57" spans="1:21" s="33" customFormat="1">
      <c r="A57" s="47"/>
      <c r="C57" s="52"/>
      <c r="D57" s="329" t="s">
        <v>259</v>
      </c>
      <c r="E57" s="337" t="s">
        <v>250</v>
      </c>
      <c r="F57" s="358" t="s">
        <v>251</v>
      </c>
      <c r="G57" s="338"/>
      <c r="H57" s="191"/>
      <c r="R57" s="247"/>
    </row>
    <row r="58" spans="1:21" s="33" customFormat="1">
      <c r="A58" s="47"/>
      <c r="C58" s="52"/>
      <c r="D58" s="336" t="str">
        <f>D57&amp;".1"</f>
        <v>4.1.1</v>
      </c>
      <c r="E58" s="339" t="s">
        <v>3</v>
      </c>
      <c r="F58" s="357" t="str">
        <f>IF(region_name="","",region_name)</f>
        <v>Республика Татарстан</v>
      </c>
      <c r="G58" s="359" t="s">
        <v>252</v>
      </c>
      <c r="H58" s="191"/>
      <c r="R58" s="247"/>
    </row>
    <row r="59" spans="1:21" s="33" customFormat="1" ht="22.5">
      <c r="A59" s="47"/>
      <c r="C59" s="52"/>
      <c r="D59" s="329" t="s">
        <v>260</v>
      </c>
      <c r="E59" s="340" t="s">
        <v>253</v>
      </c>
      <c r="F59" s="357"/>
      <c r="G59" s="360" t="s">
        <v>254</v>
      </c>
      <c r="H59" s="191"/>
      <c r="R59" s="247"/>
    </row>
    <row r="60" spans="1:21" s="33" customFormat="1" ht="56.25">
      <c r="A60" s="47"/>
      <c r="C60" s="52"/>
      <c r="D60" s="329" t="s">
        <v>261</v>
      </c>
      <c r="E60" s="341" t="s">
        <v>255</v>
      </c>
      <c r="F60" s="357"/>
      <c r="G60" s="348" t="s">
        <v>317</v>
      </c>
      <c r="H60" s="191"/>
      <c r="R60" s="247"/>
    </row>
    <row r="66" spans="1:83" ht="11.25">
      <c r="A66" s="474" t="s">
        <v>463</v>
      </c>
      <c r="B66" s="474"/>
      <c r="C66" s="474"/>
      <c r="D66" s="474"/>
      <c r="E66" s="474"/>
      <c r="F66" s="474"/>
      <c r="G66" s="474"/>
      <c r="H66" s="474"/>
      <c r="I66" s="474"/>
      <c r="J66" s="474"/>
      <c r="K66" s="474"/>
      <c r="L66" s="474"/>
      <c r="M66" s="474"/>
      <c r="N66" s="474"/>
      <c r="O66" s="474"/>
      <c r="P66" s="474"/>
      <c r="Q66" s="474"/>
      <c r="R66" s="474"/>
      <c r="S66" s="474"/>
      <c r="T66" s="474"/>
      <c r="U66" s="474"/>
      <c r="V66" s="474"/>
      <c r="W66" s="474"/>
      <c r="X66" s="474"/>
      <c r="Y66" s="475"/>
      <c r="Z66" s="475"/>
      <c r="AA66" s="476"/>
      <c r="AB66" s="476"/>
      <c r="AC66" s="476"/>
      <c r="AD66" s="476"/>
      <c r="AE66" s="476"/>
      <c r="AF66" s="476"/>
      <c r="AG66" s="476"/>
      <c r="AH66" s="476"/>
      <c r="AI66" s="476"/>
      <c r="AJ66" s="476"/>
      <c r="AK66" s="476"/>
      <c r="AL66" s="476"/>
      <c r="AM66" s="476"/>
      <c r="AN66" s="476"/>
      <c r="AO66" s="476"/>
      <c r="AP66" s="476"/>
      <c r="AQ66" s="476"/>
      <c r="AR66" s="476"/>
      <c r="AS66" s="476"/>
      <c r="AT66" s="476"/>
      <c r="AU66" s="476"/>
      <c r="AV66" s="476"/>
      <c r="AW66" s="476"/>
      <c r="AX66" s="476"/>
      <c r="AY66" s="476"/>
      <c r="AZ66" s="476"/>
      <c r="BA66" s="476"/>
      <c r="BB66" s="476"/>
      <c r="BC66" s="476"/>
      <c r="BD66" s="476"/>
      <c r="BE66" s="476"/>
      <c r="BF66" s="476"/>
      <c r="BG66" s="476"/>
      <c r="BH66" s="476"/>
      <c r="BI66" s="476"/>
      <c r="BJ66" s="476"/>
      <c r="BK66" s="476"/>
      <c r="BL66" s="476"/>
      <c r="BM66" s="476"/>
      <c r="BN66" s="476"/>
      <c r="BO66" s="476"/>
      <c r="BP66" s="476"/>
      <c r="BQ66" s="476"/>
      <c r="BR66" s="476"/>
      <c r="BS66" s="476"/>
      <c r="BT66" s="476"/>
      <c r="BU66" s="476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</row>
    <row r="67" spans="1:83" ht="11.25">
      <c r="A67" s="473"/>
      <c r="B67" s="473"/>
      <c r="C67" s="473"/>
      <c r="D67" s="473"/>
      <c r="E67" s="473"/>
      <c r="F67" s="473"/>
      <c r="G67" s="473"/>
      <c r="H67" s="473"/>
      <c r="I67" s="473"/>
      <c r="J67" s="473"/>
      <c r="K67" s="473"/>
      <c r="L67" s="473"/>
      <c r="M67" s="473"/>
      <c r="N67" s="473"/>
      <c r="O67" s="473"/>
      <c r="P67" s="473"/>
      <c r="Q67" s="478"/>
      <c r="R67" s="478"/>
      <c r="S67" s="478"/>
      <c r="T67" s="478"/>
      <c r="U67" s="478"/>
      <c r="V67" s="478"/>
      <c r="W67" s="478"/>
      <c r="X67" s="478"/>
      <c r="Y67" s="478"/>
      <c r="Z67" s="478"/>
      <c r="AA67" s="477"/>
      <c r="AB67" s="477"/>
      <c r="AC67" s="477"/>
      <c r="AD67" s="477"/>
      <c r="AE67" s="477"/>
      <c r="AF67" s="477"/>
      <c r="AG67" s="477"/>
      <c r="AH67" s="477"/>
      <c r="AI67" s="477"/>
      <c r="AJ67" s="477"/>
      <c r="AK67" s="477"/>
      <c r="AL67" s="477"/>
      <c r="AM67" s="477"/>
      <c r="AN67" s="477"/>
      <c r="AO67" s="477"/>
      <c r="AP67" s="477"/>
      <c r="AQ67" s="477"/>
      <c r="AR67" s="477"/>
      <c r="AS67" s="477"/>
      <c r="AT67" s="477"/>
      <c r="AU67" s="477"/>
      <c r="AV67" s="477"/>
      <c r="AW67" s="477"/>
      <c r="AX67" s="477"/>
      <c r="AY67" s="477"/>
      <c r="AZ67" s="477"/>
      <c r="BA67" s="477"/>
      <c r="BB67" s="477"/>
      <c r="BC67" s="477"/>
      <c r="BD67" s="477"/>
      <c r="BE67" s="477"/>
      <c r="BF67" s="477"/>
      <c r="BG67" s="477"/>
      <c r="BH67" s="477"/>
      <c r="BI67" s="477"/>
      <c r="BJ67" s="477"/>
      <c r="BK67" s="477"/>
      <c r="BL67" s="477"/>
      <c r="BM67" s="477"/>
      <c r="BN67" s="477"/>
      <c r="BO67" s="477"/>
      <c r="BP67" s="477"/>
      <c r="BQ67" s="477"/>
      <c r="BR67" s="477"/>
      <c r="BS67" s="477"/>
      <c r="BT67" s="477"/>
      <c r="BU67" s="477"/>
      <c r="BV67" s="478"/>
      <c r="BW67" s="478"/>
      <c r="BX67" s="478"/>
      <c r="BY67" s="478"/>
      <c r="BZ67" s="478"/>
      <c r="CA67" s="478"/>
      <c r="CB67" s="478"/>
      <c r="CC67" s="478"/>
      <c r="CD67" s="478"/>
      <c r="CE67" s="478"/>
    </row>
    <row r="68" spans="1:83">
      <c r="A68" s="554"/>
      <c r="B68" s="473"/>
      <c r="C68" s="473"/>
      <c r="D68" s="731" t="s">
        <v>26</v>
      </c>
      <c r="E68" s="738"/>
      <c r="F68" s="739"/>
      <c r="G68" s="739"/>
      <c r="H68" s="739"/>
      <c r="I68" s="739"/>
      <c r="J68" s="739"/>
      <c r="K68" s="739"/>
      <c r="L68" s="739"/>
      <c r="M68" s="739"/>
      <c r="N68" s="739"/>
      <c r="O68" s="739"/>
      <c r="P68" s="739"/>
      <c r="Q68" s="739"/>
      <c r="R68" s="739"/>
      <c r="S68" s="585"/>
      <c r="T68" s="483"/>
      <c r="U68" s="483"/>
      <c r="V68" s="483"/>
      <c r="W68" s="482"/>
      <c r="X68" s="482"/>
      <c r="Y68" s="482"/>
      <c r="Z68" s="482"/>
      <c r="AA68" s="477"/>
      <c r="AB68" s="478"/>
      <c r="AC68" s="732"/>
      <c r="AD68" s="479"/>
      <c r="AE68" s="480" t="s">
        <v>141</v>
      </c>
      <c r="AF68" s="480"/>
      <c r="AG68" s="481" t="s">
        <v>464</v>
      </c>
      <c r="AH68" s="484">
        <v>3</v>
      </c>
      <c r="AI68" s="483"/>
      <c r="AJ68" s="483"/>
      <c r="AK68" s="483"/>
      <c r="AL68" s="483"/>
      <c r="AM68" s="483"/>
      <c r="AN68" s="483"/>
      <c r="AO68" s="483"/>
      <c r="AP68" s="483"/>
      <c r="AQ68" s="483"/>
      <c r="AR68" s="483"/>
      <c r="AS68" s="483"/>
      <c r="AT68" s="483"/>
      <c r="AU68" s="483"/>
      <c r="AV68" s="483"/>
      <c r="AW68" s="483"/>
      <c r="AX68" s="483"/>
      <c r="AY68" s="483"/>
      <c r="AZ68" s="483"/>
      <c r="BA68" s="483"/>
      <c r="BB68" s="483"/>
      <c r="BC68" s="483"/>
      <c r="BD68" s="483"/>
      <c r="BE68" s="483"/>
      <c r="BF68" s="483"/>
      <c r="BG68" s="483"/>
      <c r="BH68" s="483"/>
      <c r="BI68" s="483"/>
      <c r="BJ68" s="483"/>
      <c r="BK68" s="483"/>
      <c r="BL68" s="483"/>
      <c r="BM68" s="483"/>
      <c r="BN68" s="483"/>
      <c r="BO68" s="483"/>
      <c r="BP68" s="483"/>
      <c r="BQ68" s="483"/>
      <c r="BR68" s="483"/>
      <c r="BS68" s="483"/>
      <c r="BT68" s="483"/>
      <c r="BU68" s="483"/>
      <c r="BV68" s="482"/>
      <c r="BW68" s="482"/>
      <c r="BX68" s="482"/>
      <c r="BY68" s="482"/>
      <c r="BZ68" s="482"/>
      <c r="CA68" s="482"/>
      <c r="CB68" s="482"/>
      <c r="CC68" s="482"/>
      <c r="CD68" s="482"/>
      <c r="CE68" s="482"/>
    </row>
    <row r="69" spans="1:83" ht="33.75">
      <c r="A69" s="443"/>
      <c r="B69" s="492"/>
      <c r="C69" s="486"/>
      <c r="D69" s="731"/>
      <c r="E69" s="733" t="s">
        <v>469</v>
      </c>
      <c r="F69" s="733"/>
      <c r="G69" s="733"/>
      <c r="H69" s="733"/>
      <c r="I69" s="733"/>
      <c r="J69" s="733"/>
      <c r="K69" s="733"/>
      <c r="L69" s="733"/>
      <c r="M69" s="733"/>
      <c r="N69" s="733"/>
      <c r="O69" s="733"/>
      <c r="P69" s="733"/>
      <c r="Q69" s="8">
        <f>SUMIF(T70:T71,"i",Q70:Q71)</f>
        <v>0</v>
      </c>
      <c r="R69" s="555"/>
      <c r="S69" s="586" t="s">
        <v>470</v>
      </c>
      <c r="T69" s="260" t="s">
        <v>367</v>
      </c>
      <c r="U69" s="734">
        <v>1</v>
      </c>
      <c r="V69" s="734" t="e">
        <f>INDEX(List01_flag_index_1,1,MATCH(A68,List01_NumberColumns,0))</f>
        <v>#N/A</v>
      </c>
      <c r="W69" s="492"/>
      <c r="X69" s="492"/>
      <c r="Y69" s="492"/>
      <c r="Z69" s="492"/>
      <c r="AA69" s="498"/>
      <c r="AB69" s="492"/>
      <c r="AC69" s="732"/>
      <c r="AD69" s="479"/>
      <c r="AE69" s="492"/>
      <c r="AF69" s="492"/>
      <c r="AG69" s="498"/>
      <c r="AH69" s="498"/>
      <c r="AI69" s="498"/>
      <c r="AJ69" s="498"/>
      <c r="AK69" s="498"/>
      <c r="AL69" s="498"/>
      <c r="AM69" s="498"/>
      <c r="AN69" s="498"/>
      <c r="AO69" s="498"/>
      <c r="AP69" s="498"/>
      <c r="AQ69" s="498"/>
      <c r="AR69" s="498"/>
      <c r="AS69" s="498"/>
      <c r="AT69" s="498"/>
      <c r="AU69" s="498"/>
      <c r="AV69" s="498"/>
      <c r="AW69" s="498"/>
      <c r="AX69" s="498"/>
      <c r="AY69" s="498"/>
      <c r="AZ69" s="498"/>
      <c r="BA69" s="498"/>
      <c r="BB69" s="498"/>
      <c r="BC69" s="498"/>
      <c r="BD69" s="498"/>
      <c r="BE69" s="498"/>
      <c r="BF69" s="498"/>
      <c r="BG69" s="498"/>
      <c r="BH69" s="498"/>
      <c r="BI69" s="498"/>
      <c r="BJ69" s="498"/>
      <c r="BK69" s="498"/>
      <c r="BL69" s="498"/>
      <c r="BM69" s="498"/>
      <c r="BN69" s="498"/>
      <c r="BO69" s="498"/>
      <c r="BP69" s="498"/>
      <c r="BQ69" s="498"/>
      <c r="BR69" s="498"/>
      <c r="BS69" s="498"/>
      <c r="BT69" s="498"/>
      <c r="BU69" s="498"/>
      <c r="BV69" s="492"/>
      <c r="BW69" s="492"/>
      <c r="BX69" s="492"/>
      <c r="BY69" s="492"/>
      <c r="BZ69" s="492"/>
      <c r="CA69" s="492"/>
      <c r="CB69" s="492"/>
      <c r="CC69" s="492"/>
      <c r="CD69" s="492"/>
      <c r="CE69" s="492"/>
    </row>
    <row r="70" spans="1:83" ht="11.25" hidden="1" customHeight="1">
      <c r="A70" s="556"/>
      <c r="B70" s="498"/>
      <c r="C70" s="498"/>
      <c r="D70" s="731"/>
      <c r="E70" s="557"/>
      <c r="F70" s="557">
        <v>0</v>
      </c>
      <c r="G70" s="557"/>
      <c r="H70" s="557"/>
      <c r="I70" s="557"/>
      <c r="J70" s="557"/>
      <c r="K70" s="557"/>
      <c r="L70" s="557"/>
      <c r="M70" s="557"/>
      <c r="N70" s="557"/>
      <c r="O70" s="557"/>
      <c r="P70" s="557"/>
      <c r="Q70" s="557"/>
      <c r="R70" s="557"/>
      <c r="S70" s="587"/>
      <c r="T70" s="498"/>
      <c r="U70" s="734"/>
      <c r="V70" s="734"/>
      <c r="W70" s="498"/>
      <c r="X70" s="498"/>
      <c r="Y70" s="498"/>
      <c r="Z70" s="498"/>
      <c r="AA70" s="498"/>
      <c r="AB70" s="492"/>
      <c r="AC70" s="732"/>
      <c r="AD70" s="479"/>
      <c r="AE70" s="492"/>
      <c r="AF70" s="492"/>
      <c r="AG70" s="498"/>
      <c r="AH70" s="498"/>
      <c r="AI70" s="498"/>
      <c r="AJ70" s="498"/>
      <c r="AK70" s="498"/>
      <c r="AL70" s="498"/>
      <c r="AM70" s="498"/>
      <c r="AN70" s="498"/>
      <c r="AO70" s="498"/>
      <c r="AP70" s="498"/>
      <c r="AQ70" s="498"/>
      <c r="AR70" s="498"/>
      <c r="AS70" s="498"/>
      <c r="AT70" s="498"/>
      <c r="AU70" s="498"/>
      <c r="AV70" s="498"/>
      <c r="AW70" s="498"/>
      <c r="AX70" s="498"/>
      <c r="AY70" s="498"/>
      <c r="AZ70" s="498"/>
      <c r="BA70" s="498"/>
      <c r="BB70" s="498"/>
      <c r="BC70" s="498"/>
      <c r="BD70" s="498"/>
      <c r="BE70" s="498"/>
      <c r="BF70" s="498"/>
      <c r="BG70" s="498"/>
      <c r="BH70" s="498"/>
      <c r="BI70" s="498"/>
      <c r="BJ70" s="498"/>
      <c r="BK70" s="498"/>
      <c r="BL70" s="498"/>
      <c r="BM70" s="498"/>
      <c r="BN70" s="498"/>
      <c r="BO70" s="498"/>
      <c r="BP70" s="498"/>
      <c r="BQ70" s="498"/>
      <c r="BR70" s="498"/>
      <c r="BS70" s="498"/>
      <c r="BT70" s="498"/>
      <c r="BU70" s="498"/>
      <c r="BV70" s="498"/>
      <c r="BW70" s="498"/>
      <c r="BX70" s="498"/>
      <c r="BY70" s="498"/>
      <c r="BZ70" s="498"/>
      <c r="CA70" s="498"/>
      <c r="CB70" s="498"/>
      <c r="CC70" s="498"/>
      <c r="CD70" s="498"/>
      <c r="CE70" s="498"/>
    </row>
    <row r="71" spans="1:83" ht="11.25">
      <c r="A71" s="443"/>
      <c r="B71" s="492"/>
      <c r="C71" s="486"/>
      <c r="D71" s="731"/>
      <c r="E71" s="558"/>
      <c r="F71" s="559"/>
      <c r="G71" s="559"/>
      <c r="H71" s="560"/>
      <c r="I71" s="560"/>
      <c r="J71" s="560"/>
      <c r="K71" s="560"/>
      <c r="L71" s="560"/>
      <c r="M71" s="560"/>
      <c r="N71" s="560"/>
      <c r="O71" s="560"/>
      <c r="P71" s="560"/>
      <c r="Q71" s="560"/>
      <c r="R71" s="561"/>
      <c r="S71" s="588"/>
      <c r="T71" s="498"/>
      <c r="U71" s="734"/>
      <c r="V71" s="734"/>
      <c r="W71" s="492"/>
      <c r="X71" s="492"/>
      <c r="Y71" s="492"/>
      <c r="Z71" s="492"/>
      <c r="AA71" s="498"/>
      <c r="AB71" s="492"/>
      <c r="AC71" s="732"/>
      <c r="AD71" s="479"/>
      <c r="AE71" s="492"/>
      <c r="AF71" s="492"/>
      <c r="AG71" s="498"/>
      <c r="AH71" s="498"/>
      <c r="AI71" s="498"/>
      <c r="AJ71" s="498"/>
      <c r="AK71" s="498"/>
      <c r="AL71" s="498"/>
      <c r="AM71" s="498"/>
      <c r="AN71" s="498"/>
      <c r="AO71" s="498"/>
      <c r="AP71" s="498"/>
      <c r="AQ71" s="498"/>
      <c r="AR71" s="498"/>
      <c r="AS71" s="498"/>
      <c r="AT71" s="498"/>
      <c r="AU71" s="498"/>
      <c r="AV71" s="498"/>
      <c r="AW71" s="498"/>
      <c r="AX71" s="498"/>
      <c r="AY71" s="498"/>
      <c r="AZ71" s="498"/>
      <c r="BA71" s="498"/>
      <c r="BB71" s="498"/>
      <c r="BC71" s="498"/>
      <c r="BD71" s="498"/>
      <c r="BE71" s="498"/>
      <c r="BF71" s="498"/>
      <c r="BG71" s="498"/>
      <c r="BH71" s="498"/>
      <c r="BI71" s="498"/>
      <c r="BJ71" s="498"/>
      <c r="BK71" s="498"/>
      <c r="BL71" s="498"/>
      <c r="BM71" s="498"/>
      <c r="BN71" s="498"/>
      <c r="BO71" s="498"/>
      <c r="BP71" s="498"/>
      <c r="BQ71" s="498"/>
      <c r="BR71" s="498"/>
      <c r="BS71" s="498"/>
      <c r="BT71" s="498"/>
      <c r="BU71" s="498"/>
      <c r="BV71" s="492"/>
      <c r="BW71" s="492"/>
      <c r="BX71" s="492"/>
      <c r="BY71" s="492"/>
      <c r="BZ71" s="492"/>
      <c r="CA71" s="492"/>
      <c r="CB71" s="492"/>
      <c r="CC71" s="492"/>
      <c r="CD71" s="492"/>
      <c r="CE71" s="492"/>
    </row>
    <row r="72" spans="1:83" ht="33.75">
      <c r="A72" s="443"/>
      <c r="B72" s="492"/>
      <c r="C72" s="486"/>
      <c r="D72" s="731"/>
      <c r="E72" s="733" t="s">
        <v>468</v>
      </c>
      <c r="F72" s="733"/>
      <c r="G72" s="733"/>
      <c r="H72" s="733"/>
      <c r="I72" s="733"/>
      <c r="J72" s="733"/>
      <c r="K72" s="733"/>
      <c r="L72" s="733"/>
      <c r="M72" s="733"/>
      <c r="N72" s="733"/>
      <c r="O72" s="733"/>
      <c r="P72" s="733"/>
      <c r="Q72" s="8">
        <f>SUMIF(T73:T74,"i",Q73:Q74)</f>
        <v>0</v>
      </c>
      <c r="R72" s="555"/>
      <c r="S72" s="586" t="s">
        <v>470</v>
      </c>
      <c r="T72" s="260" t="s">
        <v>367</v>
      </c>
      <c r="U72" s="734">
        <v>2</v>
      </c>
      <c r="V72" s="734" t="e">
        <f>INDEX(List01_flag_index_2,1,MATCH(A68,List01_NumberColumns,0))</f>
        <v>#N/A</v>
      </c>
      <c r="W72" s="492"/>
      <c r="X72" s="492"/>
      <c r="Y72" s="492"/>
      <c r="Z72" s="492"/>
      <c r="AA72" s="498"/>
      <c r="AB72" s="492"/>
      <c r="AC72" s="732"/>
      <c r="AD72" s="479"/>
      <c r="AE72" s="492"/>
      <c r="AF72" s="492"/>
      <c r="AG72" s="498"/>
      <c r="AH72" s="498"/>
      <c r="AI72" s="498"/>
      <c r="AJ72" s="498"/>
      <c r="AK72" s="498"/>
      <c r="AL72" s="498"/>
      <c r="AM72" s="498"/>
      <c r="AN72" s="498"/>
      <c r="AO72" s="498"/>
      <c r="AP72" s="498"/>
      <c r="AQ72" s="498"/>
      <c r="AR72" s="498"/>
      <c r="AS72" s="498"/>
      <c r="AT72" s="498"/>
      <c r="AU72" s="498"/>
      <c r="AV72" s="498"/>
      <c r="AW72" s="498"/>
      <c r="AX72" s="498"/>
      <c r="AY72" s="498"/>
      <c r="AZ72" s="498"/>
      <c r="BA72" s="498"/>
      <c r="BB72" s="498"/>
      <c r="BC72" s="498"/>
      <c r="BD72" s="498"/>
      <c r="BE72" s="498"/>
      <c r="BF72" s="498"/>
      <c r="BG72" s="498"/>
      <c r="BH72" s="498"/>
      <c r="BI72" s="498"/>
      <c r="BJ72" s="498"/>
      <c r="BK72" s="498"/>
      <c r="BL72" s="498"/>
      <c r="BM72" s="498"/>
      <c r="BN72" s="498"/>
      <c r="BO72" s="498"/>
      <c r="BP72" s="498"/>
      <c r="BQ72" s="498"/>
      <c r="BR72" s="498"/>
      <c r="BS72" s="498"/>
      <c r="BT72" s="498"/>
      <c r="BU72" s="498"/>
      <c r="BV72" s="492"/>
      <c r="BW72" s="492"/>
      <c r="BX72" s="492"/>
      <c r="BY72" s="492"/>
      <c r="BZ72" s="492"/>
      <c r="CA72" s="492"/>
      <c r="CB72" s="492"/>
      <c r="CC72" s="492"/>
      <c r="CD72" s="492"/>
      <c r="CE72" s="492"/>
    </row>
    <row r="73" spans="1:83" ht="11.25" hidden="1" customHeight="1">
      <c r="A73" s="556"/>
      <c r="B73" s="498"/>
      <c r="C73" s="498"/>
      <c r="D73" s="731"/>
      <c r="E73" s="557"/>
      <c r="F73" s="557">
        <v>0</v>
      </c>
      <c r="G73" s="557"/>
      <c r="H73" s="557"/>
      <c r="I73" s="557"/>
      <c r="J73" s="557"/>
      <c r="K73" s="557"/>
      <c r="L73" s="557"/>
      <c r="M73" s="557"/>
      <c r="N73" s="557"/>
      <c r="O73" s="557"/>
      <c r="P73" s="557"/>
      <c r="Q73" s="557"/>
      <c r="R73" s="557"/>
      <c r="S73" s="587"/>
      <c r="T73" s="498"/>
      <c r="U73" s="734"/>
      <c r="V73" s="734"/>
      <c r="W73" s="498"/>
      <c r="X73" s="498"/>
      <c r="Y73" s="498"/>
      <c r="Z73" s="498"/>
      <c r="AA73" s="498"/>
      <c r="AB73" s="492"/>
      <c r="AC73" s="732"/>
      <c r="AD73" s="479"/>
      <c r="AE73" s="492"/>
      <c r="AF73" s="492"/>
      <c r="AG73" s="498"/>
      <c r="AH73" s="498"/>
      <c r="AI73" s="498"/>
      <c r="AJ73" s="498"/>
      <c r="AK73" s="498"/>
      <c r="AL73" s="498"/>
      <c r="AM73" s="498"/>
      <c r="AN73" s="498"/>
      <c r="AO73" s="498"/>
      <c r="AP73" s="498"/>
      <c r="AQ73" s="498"/>
      <c r="AR73" s="498"/>
      <c r="AS73" s="498"/>
      <c r="AT73" s="498"/>
      <c r="AU73" s="498"/>
      <c r="AV73" s="498"/>
      <c r="AW73" s="498"/>
      <c r="AX73" s="498"/>
      <c r="AY73" s="498"/>
      <c r="AZ73" s="498"/>
      <c r="BA73" s="498"/>
      <c r="BB73" s="498"/>
      <c r="BC73" s="498"/>
      <c r="BD73" s="498"/>
      <c r="BE73" s="498"/>
      <c r="BF73" s="498"/>
      <c r="BG73" s="498"/>
      <c r="BH73" s="498"/>
      <c r="BI73" s="498"/>
      <c r="BJ73" s="498"/>
      <c r="BK73" s="498"/>
      <c r="BL73" s="498"/>
      <c r="BM73" s="498"/>
      <c r="BN73" s="498"/>
      <c r="BO73" s="498"/>
      <c r="BP73" s="498"/>
      <c r="BQ73" s="498"/>
      <c r="BR73" s="498"/>
      <c r="BS73" s="498"/>
      <c r="BT73" s="498"/>
      <c r="BU73" s="498"/>
      <c r="BV73" s="498"/>
      <c r="BW73" s="498"/>
      <c r="BX73" s="498"/>
      <c r="BY73" s="498"/>
      <c r="BZ73" s="498"/>
      <c r="CA73" s="498"/>
      <c r="CB73" s="498"/>
      <c r="CC73" s="498"/>
      <c r="CD73" s="498"/>
      <c r="CE73" s="498"/>
    </row>
    <row r="74" spans="1:83" ht="11.25">
      <c r="A74" s="443"/>
      <c r="B74" s="492"/>
      <c r="C74" s="486"/>
      <c r="D74" s="731"/>
      <c r="E74" s="558"/>
      <c r="F74" s="559"/>
      <c r="G74" s="559"/>
      <c r="H74" s="560"/>
      <c r="I74" s="560"/>
      <c r="J74" s="560"/>
      <c r="K74" s="560"/>
      <c r="L74" s="560"/>
      <c r="M74" s="560"/>
      <c r="N74" s="560"/>
      <c r="O74" s="560"/>
      <c r="P74" s="560"/>
      <c r="Q74" s="560"/>
      <c r="R74" s="561"/>
      <c r="S74" s="588"/>
      <c r="T74" s="498"/>
      <c r="U74" s="734"/>
      <c r="V74" s="734"/>
      <c r="W74" s="492"/>
      <c r="X74" s="492"/>
      <c r="Y74" s="492"/>
      <c r="Z74" s="492"/>
      <c r="AA74" s="498"/>
      <c r="AB74" s="492"/>
      <c r="AC74" s="732"/>
      <c r="AD74" s="479"/>
      <c r="AE74" s="492"/>
      <c r="AF74" s="492"/>
      <c r="AG74" s="498"/>
      <c r="AH74" s="498"/>
      <c r="AI74" s="498"/>
      <c r="AJ74" s="498"/>
      <c r="AK74" s="498"/>
      <c r="AL74" s="498"/>
      <c r="AM74" s="498"/>
      <c r="AN74" s="498"/>
      <c r="AO74" s="498"/>
      <c r="AP74" s="498"/>
      <c r="AQ74" s="498"/>
      <c r="AR74" s="498"/>
      <c r="AS74" s="498"/>
      <c r="AT74" s="498"/>
      <c r="AU74" s="498"/>
      <c r="AV74" s="498"/>
      <c r="AW74" s="498"/>
      <c r="AX74" s="498"/>
      <c r="AY74" s="498"/>
      <c r="AZ74" s="498"/>
      <c r="BA74" s="498"/>
      <c r="BB74" s="498"/>
      <c r="BC74" s="498"/>
      <c r="BD74" s="498"/>
      <c r="BE74" s="498"/>
      <c r="BF74" s="498"/>
      <c r="BG74" s="498"/>
      <c r="BH74" s="498"/>
      <c r="BI74" s="498"/>
      <c r="BJ74" s="498"/>
      <c r="BK74" s="498"/>
      <c r="BL74" s="498"/>
      <c r="BM74" s="498"/>
      <c r="BN74" s="498"/>
      <c r="BO74" s="498"/>
      <c r="BP74" s="498"/>
      <c r="BQ74" s="498"/>
      <c r="BR74" s="498"/>
      <c r="BS74" s="498"/>
      <c r="BT74" s="498"/>
      <c r="BU74" s="498"/>
      <c r="BV74" s="492"/>
      <c r="BW74" s="492"/>
      <c r="BX74" s="492"/>
      <c r="BY74" s="492"/>
      <c r="BZ74" s="492"/>
      <c r="CA74" s="492"/>
      <c r="CB74" s="492"/>
      <c r="CC74" s="492"/>
      <c r="CD74" s="492"/>
      <c r="CE74" s="492"/>
    </row>
    <row r="75" spans="1:83" ht="11.25">
      <c r="T75" s="260"/>
      <c r="U75" s="260"/>
      <c r="V75" s="260"/>
    </row>
    <row r="76" spans="1:83" ht="11.25">
      <c r="A76" s="474" t="s">
        <v>463</v>
      </c>
      <c r="B76" s="474"/>
      <c r="C76" s="474"/>
      <c r="D76" s="474"/>
      <c r="E76" s="474"/>
      <c r="F76" s="474"/>
      <c r="G76" s="474"/>
      <c r="H76" s="474"/>
      <c r="I76" s="474"/>
      <c r="J76" s="474"/>
      <c r="K76" s="474"/>
      <c r="L76" s="474"/>
      <c r="M76" s="474"/>
      <c r="N76" s="474"/>
      <c r="O76" s="474"/>
      <c r="P76" s="474"/>
      <c r="Q76" s="474"/>
      <c r="R76" s="474"/>
      <c r="S76" s="474"/>
      <c r="T76" s="476"/>
      <c r="U76" s="476"/>
      <c r="V76" s="476"/>
      <c r="W76" s="474"/>
      <c r="X76" s="474"/>
      <c r="Y76" s="475"/>
      <c r="Z76" s="475"/>
      <c r="AA76" s="476"/>
      <c r="AB76" s="476"/>
      <c r="AC76" s="476"/>
      <c r="AD76" s="476"/>
      <c r="AE76" s="476"/>
      <c r="AF76" s="476"/>
      <c r="AG76" s="476"/>
      <c r="AH76" s="476"/>
      <c r="AI76" s="476"/>
      <c r="AJ76" s="476"/>
      <c r="AK76" s="476"/>
      <c r="AL76" s="476"/>
      <c r="AM76" s="476"/>
      <c r="AN76" s="476"/>
      <c r="AO76" s="476"/>
      <c r="AP76" s="476"/>
      <c r="AQ76" s="476"/>
      <c r="AR76" s="476"/>
      <c r="AS76" s="476"/>
      <c r="AT76" s="476"/>
      <c r="AU76" s="476"/>
      <c r="AV76" s="476"/>
      <c r="AW76" s="476"/>
      <c r="AX76" s="476"/>
      <c r="AY76" s="476"/>
      <c r="AZ76" s="476"/>
      <c r="BA76" s="476"/>
      <c r="BB76" s="476"/>
      <c r="BC76" s="476"/>
      <c r="BD76" s="476"/>
      <c r="BE76" s="476"/>
      <c r="BF76" s="476"/>
      <c r="BG76" s="476"/>
      <c r="BH76" s="476"/>
      <c r="BI76" s="476"/>
      <c r="BJ76" s="476"/>
      <c r="BK76" s="476"/>
      <c r="BL76" s="476"/>
      <c r="BM76" s="476"/>
      <c r="BN76" s="476"/>
      <c r="BO76" s="476"/>
      <c r="BP76" s="476"/>
      <c r="BQ76" s="476"/>
      <c r="BR76" s="476"/>
      <c r="BS76" s="476"/>
      <c r="BT76" s="476"/>
      <c r="BU76" s="476"/>
      <c r="BV76" s="475"/>
      <c r="BW76" s="475"/>
      <c r="BX76" s="475"/>
      <c r="BY76" s="475"/>
      <c r="BZ76" s="475"/>
      <c r="CA76" s="475"/>
      <c r="CB76" s="475"/>
      <c r="CC76" s="475"/>
      <c r="CD76" s="475"/>
      <c r="CE76" s="475"/>
    </row>
    <row r="77" spans="1:83" ht="11.25">
      <c r="T77" s="260"/>
      <c r="U77" s="260"/>
      <c r="V77" s="260"/>
    </row>
    <row r="78" spans="1:83">
      <c r="A78" s="554"/>
      <c r="B78" s="473"/>
      <c r="C78" s="473"/>
      <c r="D78" s="771" t="s">
        <v>26</v>
      </c>
      <c r="E78" s="738"/>
      <c r="F78" s="739"/>
      <c r="G78" s="739"/>
      <c r="H78" s="739"/>
      <c r="I78" s="739"/>
      <c r="J78" s="739"/>
      <c r="K78" s="739"/>
      <c r="L78" s="739"/>
      <c r="M78" s="739"/>
      <c r="N78" s="739"/>
      <c r="O78" s="739"/>
      <c r="P78" s="739"/>
      <c r="Q78" s="739"/>
      <c r="R78" s="768"/>
      <c r="S78" s="585"/>
      <c r="T78" s="483"/>
      <c r="U78" s="483"/>
      <c r="V78" s="483"/>
      <c r="W78" s="482"/>
      <c r="X78" s="482"/>
      <c r="Y78" s="482"/>
      <c r="Z78" s="482"/>
      <c r="AA78" s="477"/>
      <c r="AB78" s="478"/>
      <c r="AC78" s="732"/>
      <c r="AD78" s="479"/>
      <c r="AE78" s="480" t="s">
        <v>141</v>
      </c>
      <c r="AF78" s="480"/>
      <c r="AG78" s="481" t="s">
        <v>464</v>
      </c>
      <c r="AH78" s="484">
        <v>3</v>
      </c>
      <c r="AI78" s="483"/>
      <c r="AJ78" s="483"/>
      <c r="AK78" s="483"/>
      <c r="AL78" s="483"/>
      <c r="AM78" s="483"/>
      <c r="AN78" s="483"/>
      <c r="AO78" s="483"/>
      <c r="AP78" s="483"/>
      <c r="AQ78" s="483"/>
      <c r="AR78" s="483"/>
      <c r="AS78" s="483"/>
      <c r="AT78" s="483"/>
      <c r="AU78" s="483"/>
      <c r="AV78" s="483"/>
      <c r="AW78" s="483"/>
      <c r="AX78" s="483"/>
      <c r="AY78" s="483"/>
      <c r="AZ78" s="483"/>
      <c r="BA78" s="483"/>
      <c r="BB78" s="483"/>
      <c r="BC78" s="483"/>
      <c r="BD78" s="483"/>
      <c r="BE78" s="483"/>
      <c r="BF78" s="483"/>
      <c r="BG78" s="483"/>
      <c r="BH78" s="483"/>
      <c r="BI78" s="483"/>
      <c r="BJ78" s="483"/>
      <c r="BK78" s="483"/>
      <c r="BL78" s="483"/>
      <c r="BM78" s="483"/>
      <c r="BN78" s="483"/>
      <c r="BO78" s="483"/>
      <c r="BP78" s="483"/>
      <c r="BQ78" s="483"/>
      <c r="BR78" s="483"/>
      <c r="BS78" s="483"/>
      <c r="BT78" s="483"/>
      <c r="BU78" s="483"/>
      <c r="BV78" s="482"/>
      <c r="BW78" s="482"/>
      <c r="BX78" s="482"/>
      <c r="BY78" s="482"/>
      <c r="BZ78" s="482"/>
      <c r="CA78" s="482"/>
      <c r="CB78" s="482"/>
      <c r="CC78" s="482"/>
      <c r="CD78" s="482"/>
      <c r="CE78" s="482"/>
    </row>
    <row r="79" spans="1:83" ht="22.5" customHeight="1">
      <c r="A79" s="443"/>
      <c r="B79" s="492"/>
      <c r="C79" s="486"/>
      <c r="D79" s="771"/>
      <c r="E79" s="562"/>
      <c r="F79" s="552">
        <v>1</v>
      </c>
      <c r="G79" s="770" t="s">
        <v>469</v>
      </c>
      <c r="H79" s="770"/>
      <c r="I79" s="770"/>
      <c r="J79" s="770"/>
      <c r="K79" s="770"/>
      <c r="L79" s="770"/>
      <c r="M79" s="770"/>
      <c r="N79" s="770"/>
      <c r="O79" s="770"/>
      <c r="P79" s="770"/>
      <c r="Q79" s="8">
        <f>SUMIF(T80:T85,"i",Q80:Q85)</f>
        <v>0</v>
      </c>
      <c r="R79" s="563"/>
      <c r="S79" s="586" t="s">
        <v>470</v>
      </c>
      <c r="T79" s="260" t="s">
        <v>367</v>
      </c>
      <c r="U79" s="734">
        <v>1</v>
      </c>
      <c r="V79" s="769" t="e">
        <f>INDEX(List01_flag_index_1,1,MATCH(A78,List01_NumberColumns,0))</f>
        <v>#N/A</v>
      </c>
      <c r="W79" s="492"/>
      <c r="X79" s="492"/>
      <c r="Y79" s="492"/>
      <c r="Z79" s="492"/>
      <c r="AA79" s="498"/>
      <c r="AB79" s="492"/>
      <c r="AC79" s="732"/>
      <c r="AD79" s="479"/>
      <c r="AE79" s="492"/>
      <c r="AF79" s="492"/>
      <c r="AG79" s="498"/>
      <c r="AH79" s="498"/>
      <c r="AI79" s="498"/>
      <c r="AJ79" s="498"/>
      <c r="AK79" s="498"/>
      <c r="AL79" s="498"/>
      <c r="AM79" s="498"/>
      <c r="AN79" s="498"/>
      <c r="AO79" s="498"/>
      <c r="AP79" s="498"/>
      <c r="AQ79" s="498"/>
      <c r="AR79" s="498"/>
      <c r="AS79" s="498"/>
      <c r="AT79" s="498"/>
      <c r="AU79" s="498"/>
      <c r="AV79" s="498"/>
      <c r="AW79" s="498"/>
      <c r="AX79" s="498"/>
      <c r="AY79" s="498"/>
      <c r="AZ79" s="498"/>
      <c r="BA79" s="498"/>
      <c r="BB79" s="498"/>
      <c r="BC79" s="498"/>
      <c r="BD79" s="498"/>
      <c r="BE79" s="498"/>
      <c r="BF79" s="498"/>
      <c r="BG79" s="498"/>
      <c r="BH79" s="498"/>
      <c r="BI79" s="498"/>
      <c r="BJ79" s="498"/>
      <c r="BK79" s="498"/>
      <c r="BL79" s="498"/>
      <c r="BM79" s="498"/>
      <c r="BN79" s="498"/>
      <c r="BO79" s="498"/>
      <c r="BP79" s="498"/>
      <c r="BQ79" s="498"/>
      <c r="BR79" s="498"/>
      <c r="BS79" s="498"/>
      <c r="BT79" s="498"/>
      <c r="BU79" s="498"/>
      <c r="BV79" s="492"/>
      <c r="BW79" s="492"/>
      <c r="BX79" s="492"/>
      <c r="BY79" s="492"/>
      <c r="BZ79" s="492"/>
      <c r="CA79" s="492"/>
      <c r="CB79" s="492"/>
      <c r="CC79" s="492"/>
      <c r="CD79" s="492"/>
      <c r="CE79" s="492"/>
    </row>
    <row r="80" spans="1:83" ht="11.25" hidden="1" customHeight="1">
      <c r="A80" s="556"/>
      <c r="B80" s="498"/>
      <c r="C80" s="498"/>
      <c r="D80" s="772"/>
      <c r="E80" s="564"/>
      <c r="F80" s="557">
        <v>0</v>
      </c>
      <c r="G80" s="557"/>
      <c r="H80" s="565"/>
      <c r="I80" s="557"/>
      <c r="J80" s="557"/>
      <c r="K80" s="557"/>
      <c r="L80" s="557"/>
      <c r="M80" s="557"/>
      <c r="N80" s="557"/>
      <c r="O80" s="557"/>
      <c r="P80" s="557"/>
      <c r="Q80" s="557"/>
      <c r="R80" s="557"/>
      <c r="S80" s="587"/>
      <c r="T80" s="498"/>
      <c r="U80" s="734"/>
      <c r="V80" s="769"/>
      <c r="W80" s="498"/>
      <c r="X80" s="498"/>
      <c r="Y80" s="498"/>
      <c r="Z80" s="498"/>
      <c r="AA80" s="498"/>
      <c r="AB80" s="492"/>
      <c r="AC80" s="732"/>
      <c r="AD80" s="479"/>
      <c r="AE80" s="492"/>
      <c r="AF80" s="492"/>
      <c r="AG80" s="498"/>
      <c r="AH80" s="498"/>
      <c r="AI80" s="498"/>
      <c r="AJ80" s="498"/>
      <c r="AK80" s="498"/>
      <c r="AL80" s="498"/>
      <c r="AM80" s="498"/>
      <c r="AN80" s="498"/>
      <c r="AO80" s="498"/>
      <c r="AP80" s="498"/>
      <c r="AQ80" s="498"/>
      <c r="AR80" s="498"/>
      <c r="AS80" s="498"/>
      <c r="AT80" s="498"/>
      <c r="AU80" s="498"/>
      <c r="AV80" s="498"/>
      <c r="AW80" s="498"/>
      <c r="AX80" s="498"/>
      <c r="AY80" s="498"/>
      <c r="AZ80" s="498"/>
      <c r="BA80" s="498"/>
      <c r="BB80" s="498"/>
      <c r="BC80" s="498"/>
      <c r="BD80" s="498"/>
      <c r="BE80" s="498"/>
      <c r="BF80" s="498"/>
      <c r="BG80" s="498"/>
      <c r="BH80" s="498"/>
      <c r="BI80" s="498"/>
      <c r="BJ80" s="498"/>
      <c r="BK80" s="498"/>
      <c r="BL80" s="498"/>
      <c r="BM80" s="498"/>
      <c r="BN80" s="498"/>
      <c r="BO80" s="498"/>
      <c r="BP80" s="498"/>
      <c r="BQ80" s="498"/>
      <c r="BR80" s="498"/>
      <c r="BS80" s="498"/>
      <c r="BT80" s="498"/>
      <c r="BU80" s="498"/>
      <c r="BV80" s="498"/>
      <c r="BW80" s="498"/>
      <c r="BX80" s="498"/>
      <c r="BY80" s="498"/>
      <c r="BZ80" s="498"/>
      <c r="CA80" s="498"/>
      <c r="CB80" s="498"/>
      <c r="CC80" s="498"/>
      <c r="CD80" s="498"/>
      <c r="CE80" s="498"/>
    </row>
    <row r="81" spans="1:83" ht="22.5">
      <c r="A81" s="443"/>
      <c r="B81" s="492"/>
      <c r="C81" s="486"/>
      <c r="D81" s="772"/>
      <c r="E81" s="773"/>
      <c r="F81" s="731" t="s">
        <v>476</v>
      </c>
      <c r="G81" s="774"/>
      <c r="H81" s="325"/>
      <c r="I81" s="581" t="s">
        <v>26</v>
      </c>
      <c r="J81" s="567" t="s">
        <v>478</v>
      </c>
      <c r="K81" s="472" t="s">
        <v>416</v>
      </c>
      <c r="L81" s="781" t="s">
        <v>416</v>
      </c>
      <c r="M81" s="782"/>
      <c r="N81" s="472" t="s">
        <v>416</v>
      </c>
      <c r="O81" s="472" t="s">
        <v>416</v>
      </c>
      <c r="P81" s="472" t="s">
        <v>416</v>
      </c>
      <c r="Q81" s="568">
        <f>SUM(Q82:Q84)</f>
        <v>0</v>
      </c>
      <c r="R81" s="568">
        <f>nerr(Q81/List01_costs_OPS)*100</f>
        <v>0</v>
      </c>
      <c r="S81" s="776" t="s">
        <v>472</v>
      </c>
      <c r="T81" s="260" t="s">
        <v>367</v>
      </c>
      <c r="U81" s="734"/>
      <c r="V81" s="769"/>
      <c r="AC81" s="732"/>
    </row>
    <row r="82" spans="1:83" ht="11.25">
      <c r="A82" s="443"/>
      <c r="B82" s="492"/>
      <c r="C82" s="486"/>
      <c r="D82" s="772"/>
      <c r="E82" s="773"/>
      <c r="F82" s="731"/>
      <c r="G82" s="774"/>
      <c r="H82" s="667"/>
      <c r="I82" s="777" t="s">
        <v>476</v>
      </c>
      <c r="J82" s="778"/>
      <c r="K82" s="779"/>
      <c r="L82" s="583"/>
      <c r="M82" s="584" t="s">
        <v>26</v>
      </c>
      <c r="N82" s="569"/>
      <c r="O82" s="570"/>
      <c r="P82" s="580"/>
      <c r="Q82" s="570"/>
      <c r="R82" s="571">
        <f>nerr(costs_OPS/List01_costs_OPS)*100</f>
        <v>0</v>
      </c>
      <c r="S82" s="776"/>
      <c r="T82" s="260"/>
      <c r="U82" s="734"/>
      <c r="V82" s="769"/>
      <c r="AC82" s="732"/>
    </row>
    <row r="83" spans="1:83" ht="11.25">
      <c r="A83" s="443"/>
      <c r="B83" s="492"/>
      <c r="C83" s="486"/>
      <c r="D83" s="772"/>
      <c r="E83" s="773"/>
      <c r="F83" s="731"/>
      <c r="G83" s="774"/>
      <c r="H83" s="667"/>
      <c r="I83" s="777"/>
      <c r="J83" s="778"/>
      <c r="K83" s="780"/>
      <c r="L83" s="582"/>
      <c r="M83" s="573"/>
      <c r="N83" s="574" t="s">
        <v>466</v>
      </c>
      <c r="O83" s="574"/>
      <c r="P83" s="574"/>
      <c r="Q83" s="574"/>
      <c r="R83" s="575"/>
      <c r="S83" s="776"/>
      <c r="T83" s="260"/>
      <c r="U83" s="734"/>
      <c r="V83" s="769"/>
      <c r="AC83" s="732"/>
    </row>
    <row r="84" spans="1:83" ht="11.25">
      <c r="A84" s="443"/>
      <c r="B84" s="492"/>
      <c r="C84" s="486"/>
      <c r="D84" s="772"/>
      <c r="E84" s="773"/>
      <c r="F84" s="731"/>
      <c r="G84" s="775"/>
      <c r="H84" s="582"/>
      <c r="I84" s="573"/>
      <c r="J84" s="574" t="s">
        <v>467</v>
      </c>
      <c r="K84" s="574"/>
      <c r="L84" s="574"/>
      <c r="M84" s="574"/>
      <c r="N84" s="574"/>
      <c r="O84" s="574"/>
      <c r="P84" s="574"/>
      <c r="Q84" s="574"/>
      <c r="R84" s="575"/>
      <c r="S84" s="776"/>
      <c r="T84" s="260"/>
      <c r="U84" s="734"/>
      <c r="V84" s="769"/>
      <c r="AC84" s="732"/>
    </row>
    <row r="85" spans="1:83" ht="11.25">
      <c r="A85" s="443"/>
      <c r="B85" s="492"/>
      <c r="C85" s="486"/>
      <c r="D85" s="772"/>
      <c r="E85" s="558"/>
      <c r="F85" s="559"/>
      <c r="G85" s="559" t="s">
        <v>465</v>
      </c>
      <c r="H85" s="560"/>
      <c r="I85" s="560"/>
      <c r="J85" s="560"/>
      <c r="K85" s="560"/>
      <c r="L85" s="560"/>
      <c r="M85" s="560"/>
      <c r="N85" s="560"/>
      <c r="O85" s="560"/>
      <c r="P85" s="560"/>
      <c r="Q85" s="560"/>
      <c r="R85" s="561"/>
      <c r="S85" s="585"/>
      <c r="T85" s="498"/>
      <c r="U85" s="734"/>
      <c r="V85" s="769"/>
      <c r="W85" s="492"/>
      <c r="X85" s="492"/>
      <c r="Y85" s="492"/>
      <c r="Z85" s="492"/>
      <c r="AA85" s="498"/>
      <c r="AB85" s="492"/>
      <c r="AC85" s="732"/>
      <c r="AD85" s="479"/>
      <c r="AE85" s="492"/>
      <c r="AF85" s="492"/>
      <c r="AG85" s="498"/>
      <c r="AH85" s="498"/>
      <c r="AI85" s="498"/>
      <c r="AJ85" s="498"/>
      <c r="AK85" s="498"/>
      <c r="AL85" s="498"/>
      <c r="AM85" s="498"/>
      <c r="AN85" s="498"/>
      <c r="AO85" s="498"/>
      <c r="AP85" s="498"/>
      <c r="AQ85" s="498"/>
      <c r="AR85" s="498"/>
      <c r="AS85" s="498"/>
      <c r="AT85" s="498"/>
      <c r="AU85" s="498"/>
      <c r="AV85" s="498"/>
      <c r="AW85" s="498"/>
      <c r="AX85" s="498"/>
      <c r="AY85" s="498"/>
      <c r="AZ85" s="498"/>
      <c r="BA85" s="498"/>
      <c r="BB85" s="498"/>
      <c r="BC85" s="498"/>
      <c r="BD85" s="498"/>
      <c r="BE85" s="498"/>
      <c r="BF85" s="498"/>
      <c r="BG85" s="498"/>
      <c r="BH85" s="498"/>
      <c r="BI85" s="498"/>
      <c r="BJ85" s="498"/>
      <c r="BK85" s="498"/>
      <c r="BL85" s="498"/>
      <c r="BM85" s="498"/>
      <c r="BN85" s="498"/>
      <c r="BO85" s="498"/>
      <c r="BP85" s="498"/>
      <c r="BQ85" s="498"/>
      <c r="BR85" s="498"/>
      <c r="BS85" s="498"/>
      <c r="BT85" s="498"/>
      <c r="BU85" s="498"/>
      <c r="BV85" s="492"/>
      <c r="BW85" s="492"/>
      <c r="BX85" s="492"/>
      <c r="BY85" s="492"/>
      <c r="BZ85" s="492"/>
      <c r="CA85" s="492"/>
      <c r="CB85" s="492"/>
      <c r="CC85" s="492"/>
      <c r="CD85" s="492"/>
      <c r="CE85" s="492"/>
    </row>
    <row r="86" spans="1:83" ht="22.5">
      <c r="A86" s="443"/>
      <c r="B86" s="492"/>
      <c r="C86" s="486"/>
      <c r="D86" s="772"/>
      <c r="E86" s="562"/>
      <c r="F86" s="551">
        <v>2</v>
      </c>
      <c r="G86" s="733" t="s">
        <v>468</v>
      </c>
      <c r="H86" s="733"/>
      <c r="I86" s="733"/>
      <c r="J86" s="733"/>
      <c r="K86" s="733"/>
      <c r="L86" s="733"/>
      <c r="M86" s="733"/>
      <c r="N86" s="733"/>
      <c r="O86" s="733"/>
      <c r="P86" s="733"/>
      <c r="Q86" s="8">
        <f>SUMIF(T87:T92,"i",Q87:Q92)</f>
        <v>0</v>
      </c>
      <c r="R86" s="555"/>
      <c r="S86" s="586" t="s">
        <v>471</v>
      </c>
      <c r="T86" s="260" t="s">
        <v>367</v>
      </c>
      <c r="U86" s="734">
        <v>2</v>
      </c>
      <c r="V86" s="769" t="e">
        <f>INDEX(List01_flag_index_2,1,MATCH(A78,List01_NumberColumns,0))</f>
        <v>#N/A</v>
      </c>
      <c r="W86" s="492"/>
      <c r="X86" s="492"/>
      <c r="Y86" s="492"/>
      <c r="Z86" s="492"/>
      <c r="AA86" s="498"/>
      <c r="AB86" s="492"/>
      <c r="AC86" s="732"/>
      <c r="AD86" s="479"/>
      <c r="AE86" s="492"/>
      <c r="AF86" s="492"/>
      <c r="AG86" s="498"/>
      <c r="AH86" s="498"/>
      <c r="AI86" s="498"/>
      <c r="AJ86" s="498"/>
      <c r="AK86" s="498"/>
      <c r="AL86" s="498"/>
      <c r="AM86" s="498"/>
      <c r="AN86" s="498"/>
      <c r="AO86" s="498"/>
      <c r="AP86" s="498"/>
      <c r="AQ86" s="498"/>
      <c r="AR86" s="498"/>
      <c r="AS86" s="498"/>
      <c r="AT86" s="498"/>
      <c r="AU86" s="498"/>
      <c r="AV86" s="498"/>
      <c r="AW86" s="498"/>
      <c r="AX86" s="498"/>
      <c r="AY86" s="498"/>
      <c r="AZ86" s="498"/>
      <c r="BA86" s="498"/>
      <c r="BB86" s="498"/>
      <c r="BC86" s="498"/>
      <c r="BD86" s="498"/>
      <c r="BE86" s="498"/>
      <c r="BF86" s="498"/>
      <c r="BG86" s="498"/>
      <c r="BH86" s="498"/>
      <c r="BI86" s="498"/>
      <c r="BJ86" s="498"/>
      <c r="BK86" s="498"/>
      <c r="BL86" s="498"/>
      <c r="BM86" s="498"/>
      <c r="BN86" s="498"/>
      <c r="BO86" s="498"/>
      <c r="BP86" s="498"/>
      <c r="BQ86" s="498"/>
      <c r="BR86" s="498"/>
      <c r="BS86" s="498"/>
      <c r="BT86" s="498"/>
      <c r="BU86" s="498"/>
      <c r="BV86" s="492"/>
      <c r="BW86" s="492"/>
      <c r="BX86" s="492"/>
      <c r="BY86" s="492"/>
      <c r="BZ86" s="492"/>
      <c r="CA86" s="492"/>
      <c r="CB86" s="492"/>
      <c r="CC86" s="492"/>
      <c r="CD86" s="492"/>
      <c r="CE86" s="492"/>
    </row>
    <row r="87" spans="1:83" ht="11.25" hidden="1" customHeight="1">
      <c r="A87" s="556"/>
      <c r="B87" s="498"/>
      <c r="C87" s="498"/>
      <c r="D87" s="772"/>
      <c r="E87" s="564"/>
      <c r="F87" s="557">
        <v>0</v>
      </c>
      <c r="G87" s="557"/>
      <c r="H87" s="565"/>
      <c r="I87" s="557"/>
      <c r="J87" s="557"/>
      <c r="K87" s="557"/>
      <c r="L87" s="557"/>
      <c r="M87" s="557"/>
      <c r="N87" s="557"/>
      <c r="O87" s="557"/>
      <c r="P87" s="557"/>
      <c r="Q87" s="557"/>
      <c r="R87" s="557"/>
      <c r="S87" s="587"/>
      <c r="T87" s="498"/>
      <c r="U87" s="734"/>
      <c r="V87" s="769"/>
      <c r="W87" s="498"/>
      <c r="X87" s="498"/>
      <c r="Y87" s="498"/>
      <c r="Z87" s="498"/>
      <c r="AA87" s="498"/>
      <c r="AB87" s="492"/>
      <c r="AC87" s="732"/>
      <c r="AD87" s="479"/>
      <c r="AE87" s="492"/>
      <c r="AF87" s="492"/>
      <c r="AG87" s="498"/>
      <c r="AH87" s="498"/>
      <c r="AI87" s="498"/>
      <c r="AJ87" s="498"/>
      <c r="AK87" s="498"/>
      <c r="AL87" s="498"/>
      <c r="AM87" s="498"/>
      <c r="AN87" s="498"/>
      <c r="AO87" s="498"/>
      <c r="AP87" s="498"/>
      <c r="AQ87" s="498"/>
      <c r="AR87" s="498"/>
      <c r="AS87" s="498"/>
      <c r="AT87" s="498"/>
      <c r="AU87" s="498"/>
      <c r="AV87" s="498"/>
      <c r="AW87" s="498"/>
      <c r="AX87" s="498"/>
      <c r="AY87" s="498"/>
      <c r="AZ87" s="498"/>
      <c r="BA87" s="498"/>
      <c r="BB87" s="498"/>
      <c r="BC87" s="498"/>
      <c r="BD87" s="498"/>
      <c r="BE87" s="498"/>
      <c r="BF87" s="498"/>
      <c r="BG87" s="498"/>
      <c r="BH87" s="498"/>
      <c r="BI87" s="498"/>
      <c r="BJ87" s="498"/>
      <c r="BK87" s="498"/>
      <c r="BL87" s="498"/>
      <c r="BM87" s="498"/>
      <c r="BN87" s="498"/>
      <c r="BO87" s="498"/>
      <c r="BP87" s="498"/>
      <c r="BQ87" s="498"/>
      <c r="BR87" s="498"/>
      <c r="BS87" s="498"/>
      <c r="BT87" s="498"/>
      <c r="BU87" s="498"/>
      <c r="BV87" s="498"/>
      <c r="BW87" s="498"/>
      <c r="BX87" s="498"/>
      <c r="BY87" s="498"/>
      <c r="BZ87" s="498"/>
      <c r="CA87" s="498"/>
      <c r="CB87" s="498"/>
      <c r="CC87" s="498"/>
      <c r="CD87" s="498"/>
      <c r="CE87" s="498"/>
    </row>
    <row r="88" spans="1:83" ht="22.5">
      <c r="A88" s="443"/>
      <c r="B88" s="492"/>
      <c r="C88" s="486"/>
      <c r="D88" s="772"/>
      <c r="E88" s="773"/>
      <c r="F88" s="731" t="s">
        <v>257</v>
      </c>
      <c r="G88" s="775"/>
      <c r="H88" s="325"/>
      <c r="I88" s="566" t="s">
        <v>26</v>
      </c>
      <c r="J88" s="567" t="s">
        <v>478</v>
      </c>
      <c r="K88" s="472" t="s">
        <v>416</v>
      </c>
      <c r="L88" s="781" t="s">
        <v>416</v>
      </c>
      <c r="M88" s="782"/>
      <c r="N88" s="472" t="s">
        <v>416</v>
      </c>
      <c r="O88" s="472" t="s">
        <v>416</v>
      </c>
      <c r="P88" s="472" t="s">
        <v>416</v>
      </c>
      <c r="Q88" s="568">
        <f>SUM(Q89:Q91)</f>
        <v>0</v>
      </c>
      <c r="R88" s="568">
        <f>nerr(Q88/List01_costs_OPS)*100</f>
        <v>0</v>
      </c>
      <c r="S88" s="776" t="s">
        <v>473</v>
      </c>
      <c r="T88" s="260" t="s">
        <v>367</v>
      </c>
      <c r="U88" s="734"/>
      <c r="V88" s="769"/>
      <c r="AC88" s="732"/>
    </row>
    <row r="89" spans="1:83" ht="11.25">
      <c r="A89" s="443"/>
      <c r="B89" s="492"/>
      <c r="C89" s="486"/>
      <c r="D89" s="772"/>
      <c r="E89" s="773"/>
      <c r="F89" s="731"/>
      <c r="G89" s="775"/>
      <c r="H89" s="667"/>
      <c r="I89" s="731" t="s">
        <v>476</v>
      </c>
      <c r="J89" s="778"/>
      <c r="K89" s="779"/>
      <c r="L89" s="583"/>
      <c r="M89" s="584" t="s">
        <v>26</v>
      </c>
      <c r="N89" s="569"/>
      <c r="O89" s="570"/>
      <c r="P89" s="580"/>
      <c r="Q89" s="570"/>
      <c r="R89" s="571">
        <f>nerr(costs_OPS/List01_costs_OPS)*100</f>
        <v>0</v>
      </c>
      <c r="S89" s="776"/>
      <c r="T89" s="260"/>
      <c r="U89" s="734"/>
      <c r="V89" s="769"/>
      <c r="AC89" s="732"/>
    </row>
    <row r="90" spans="1:83" ht="11.25">
      <c r="A90" s="443"/>
      <c r="B90" s="492"/>
      <c r="C90" s="486"/>
      <c r="D90" s="772"/>
      <c r="E90" s="773"/>
      <c r="F90" s="731"/>
      <c r="G90" s="775"/>
      <c r="H90" s="667"/>
      <c r="I90" s="731"/>
      <c r="J90" s="778"/>
      <c r="K90" s="780"/>
      <c r="L90" s="582"/>
      <c r="M90" s="573"/>
      <c r="N90" s="574" t="s">
        <v>466</v>
      </c>
      <c r="O90" s="574"/>
      <c r="P90" s="574"/>
      <c r="Q90" s="574"/>
      <c r="R90" s="575"/>
      <c r="S90" s="776"/>
      <c r="T90" s="260"/>
      <c r="U90" s="734"/>
      <c r="V90" s="769"/>
      <c r="AC90" s="732"/>
    </row>
    <row r="91" spans="1:83" ht="11.25">
      <c r="A91" s="443"/>
      <c r="B91" s="492"/>
      <c r="C91" s="486"/>
      <c r="D91" s="772"/>
      <c r="E91" s="773"/>
      <c r="F91" s="731"/>
      <c r="G91" s="775"/>
      <c r="H91" s="572"/>
      <c r="I91" s="573"/>
      <c r="J91" s="574" t="s">
        <v>467</v>
      </c>
      <c r="K91" s="574"/>
      <c r="L91" s="574"/>
      <c r="M91" s="574"/>
      <c r="N91" s="574"/>
      <c r="O91" s="574"/>
      <c r="P91" s="574"/>
      <c r="Q91" s="574"/>
      <c r="R91" s="575"/>
      <c r="S91" s="776"/>
      <c r="T91" s="260"/>
      <c r="U91" s="734"/>
      <c r="V91" s="769"/>
      <c r="AC91" s="732"/>
    </row>
    <row r="92" spans="1:83" ht="11.25">
      <c r="A92" s="443"/>
      <c r="B92" s="492"/>
      <c r="C92" s="486"/>
      <c r="D92" s="771"/>
      <c r="E92" s="558"/>
      <c r="F92" s="559"/>
      <c r="G92" s="559" t="s">
        <v>465</v>
      </c>
      <c r="H92" s="560"/>
      <c r="I92" s="560"/>
      <c r="J92" s="560"/>
      <c r="K92" s="560"/>
      <c r="L92" s="560"/>
      <c r="M92" s="560"/>
      <c r="N92" s="560"/>
      <c r="O92" s="560"/>
      <c r="P92" s="560"/>
      <c r="Q92" s="560"/>
      <c r="R92" s="561"/>
      <c r="S92" s="588"/>
      <c r="T92" s="498"/>
      <c r="U92" s="734"/>
      <c r="V92" s="769"/>
      <c r="W92" s="492"/>
      <c r="X92" s="492"/>
      <c r="Y92" s="492"/>
      <c r="Z92" s="492"/>
      <c r="AA92" s="498"/>
      <c r="AB92" s="492"/>
      <c r="AC92" s="732"/>
      <c r="AD92" s="479"/>
      <c r="AE92" s="492"/>
      <c r="AF92" s="492"/>
      <c r="AG92" s="498"/>
      <c r="AH92" s="498"/>
      <c r="AI92" s="498"/>
      <c r="AJ92" s="498"/>
      <c r="AK92" s="498"/>
      <c r="AL92" s="498"/>
      <c r="AM92" s="498"/>
      <c r="AN92" s="498"/>
      <c r="AO92" s="498"/>
      <c r="AP92" s="498"/>
      <c r="AQ92" s="498"/>
      <c r="AR92" s="498"/>
      <c r="AS92" s="498"/>
      <c r="AT92" s="498"/>
      <c r="AU92" s="498"/>
      <c r="AV92" s="498"/>
      <c r="AW92" s="498"/>
      <c r="AX92" s="498"/>
      <c r="AY92" s="498"/>
      <c r="AZ92" s="498"/>
      <c r="BA92" s="498"/>
      <c r="BB92" s="498"/>
      <c r="BC92" s="498"/>
      <c r="BD92" s="498"/>
      <c r="BE92" s="498"/>
      <c r="BF92" s="498"/>
      <c r="BG92" s="498"/>
      <c r="BH92" s="498"/>
      <c r="BI92" s="498"/>
      <c r="BJ92" s="498"/>
      <c r="BK92" s="498"/>
      <c r="BL92" s="498"/>
      <c r="BM92" s="498"/>
      <c r="BN92" s="498"/>
      <c r="BO92" s="498"/>
      <c r="BP92" s="498"/>
      <c r="BQ92" s="498"/>
      <c r="BR92" s="498"/>
      <c r="BS92" s="498"/>
      <c r="BT92" s="498"/>
      <c r="BU92" s="498"/>
      <c r="BV92" s="492"/>
      <c r="BW92" s="492"/>
      <c r="BX92" s="492"/>
      <c r="BY92" s="492"/>
      <c r="BZ92" s="492"/>
      <c r="CA92" s="492"/>
      <c r="CB92" s="492"/>
      <c r="CC92" s="492"/>
      <c r="CD92" s="492"/>
      <c r="CE92" s="492"/>
    </row>
  </sheetData>
  <dataConsolidate/>
  <mergeCells count="57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D68:D74"/>
    <mergeCell ref="AC68:AC74"/>
    <mergeCell ref="E69:P69"/>
    <mergeCell ref="E72:P72"/>
    <mergeCell ref="E68:R68"/>
    <mergeCell ref="U69:U71"/>
    <mergeCell ref="V69:V71"/>
    <mergeCell ref="U72:U74"/>
    <mergeCell ref="V72:V74"/>
    <mergeCell ref="G86:P86"/>
    <mergeCell ref="J82:J83"/>
    <mergeCell ref="K82:K83"/>
    <mergeCell ref="U86:U92"/>
    <mergeCell ref="V86:V92"/>
    <mergeCell ref="H89:H90"/>
    <mergeCell ref="D78:D92"/>
    <mergeCell ref="AC78:AC92"/>
    <mergeCell ref="E81:E84"/>
    <mergeCell ref="F81:F84"/>
    <mergeCell ref="G81:G84"/>
    <mergeCell ref="S81:S84"/>
    <mergeCell ref="I82:I83"/>
    <mergeCell ref="E88:E91"/>
    <mergeCell ref="F88:F91"/>
    <mergeCell ref="G88:G91"/>
    <mergeCell ref="S88:S91"/>
    <mergeCell ref="I89:I90"/>
    <mergeCell ref="J89:J90"/>
    <mergeCell ref="K89:K90"/>
    <mergeCell ref="L81:M81"/>
    <mergeCell ref="L88:M88"/>
    <mergeCell ref="E78:R78"/>
    <mergeCell ref="U79:U85"/>
    <mergeCell ref="V79:V85"/>
    <mergeCell ref="H82:H83"/>
    <mergeCell ref="G79:P79"/>
  </mergeCells>
  <phoneticPr fontId="9" type="noConversion"/>
  <dataValidations count="9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  <dataValidation type="list" allowBlank="1" showInputMessage="1" showErrorMessage="1" errorTitle="Ошибка" error="Выберите значение из списка" prompt="Выберите значение из списка" sqref="J89:J90 J82:J83">
      <formula1>kind_of_purchase_method</formula1>
    </dataValidation>
    <dataValidation type="decimal" allowBlank="1" showErrorMessage="1" errorTitle="Ошибка" error="Допускается ввод только неотрицательных чисел!" sqref="O82 O89 Q89 Q82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3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90" hidden="1" customWidth="1"/>
    <col min="2" max="2" width="9.140625" style="91" hidden="1" customWidth="1"/>
    <col min="3" max="3" width="9.140625" style="254"/>
    <col min="4" max="16384" width="9.140625" style="91"/>
  </cols>
  <sheetData>
    <row r="1" spans="1:3" hidden="1"/>
    <row r="2" spans="1:3" hidden="1"/>
    <row r="3" spans="1:3" hidden="1"/>
    <row r="4" spans="1:3" ht="10.5" customHeight="1"/>
    <row r="5" spans="1:3" s="51" customFormat="1" ht="30" customHeight="1">
      <c r="A5" s="47"/>
      <c r="C5" s="255"/>
    </row>
    <row r="6" spans="1:3" s="51" customFormat="1" ht="15" customHeight="1">
      <c r="A6" s="47"/>
      <c r="C6" s="255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64"/>
  </cols>
  <sheetData>
    <row r="1" spans="1:1">
      <c r="A1" s="290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22" hidden="1" customWidth="1"/>
    <col min="3" max="3" width="3.7109375" style="57" customWidth="1"/>
    <col min="4" max="16" width="9.140625" style="22"/>
    <col min="17" max="17" width="9.140625" style="257"/>
    <col min="18" max="16384" width="9.140625" style="22"/>
  </cols>
  <sheetData>
    <row r="1" spans="3:17" s="93" customFormat="1" hidden="1">
      <c r="C1" s="92"/>
      <c r="Q1" s="256"/>
    </row>
    <row r="2" spans="3:17" s="93" customFormat="1" hidden="1">
      <c r="C2" s="92"/>
      <c r="Q2" s="256"/>
    </row>
    <row r="3" spans="3:17" s="93" customFormat="1" hidden="1">
      <c r="C3" s="92"/>
      <c r="Q3" s="256"/>
    </row>
    <row r="4" spans="3:17" s="93" customFormat="1" hidden="1">
      <c r="C4" s="92"/>
      <c r="Q4" s="256"/>
    </row>
    <row r="5" spans="3:17" s="93" customFormat="1" hidden="1">
      <c r="C5" s="92"/>
      <c r="Q5" s="256"/>
    </row>
    <row r="6" spans="3:17" s="93" customFormat="1" ht="10.5" customHeight="1">
      <c r="C6" s="94"/>
      <c r="Q6" s="256"/>
    </row>
    <row r="7" spans="3:17" s="93" customFormat="1" ht="20.100000000000001" customHeight="1">
      <c r="C7" s="94"/>
      <c r="Q7" s="256"/>
    </row>
    <row r="8" spans="3:17" s="93" customFormat="1" ht="15" customHeight="1">
      <c r="C8" s="94"/>
      <c r="Q8" s="256"/>
    </row>
    <row r="9" spans="3:17" s="93" customFormat="1" ht="6.95" customHeight="1">
      <c r="C9" s="94"/>
      <c r="Q9" s="256"/>
    </row>
    <row r="10" spans="3:17" s="93" customFormat="1" ht="22.5" customHeight="1">
      <c r="C10" s="94"/>
      <c r="Q10" s="256"/>
    </row>
    <row r="11" spans="3:17" s="93" customFormat="1" ht="11.25" customHeight="1">
      <c r="C11" s="94"/>
      <c r="Q11" s="256"/>
    </row>
    <row r="12" spans="3:17" s="93" customFormat="1" ht="15" hidden="1" customHeight="1">
      <c r="C12" s="94"/>
      <c r="Q12" s="256"/>
    </row>
    <row r="13" spans="3:17" s="93" customFormat="1" ht="14.1" customHeight="1">
      <c r="C13" s="97"/>
      <c r="Q13" s="256"/>
    </row>
    <row r="14" spans="3:17" s="93" customFormat="1" ht="15" customHeight="1">
      <c r="C14" s="94"/>
      <c r="Q14" s="256"/>
    </row>
    <row r="15" spans="3:17" s="93" customFormat="1" ht="11.25" customHeight="1">
      <c r="C15" s="92"/>
      <c r="Q15" s="256"/>
    </row>
    <row r="16" spans="3:17" s="93" customFormat="1">
      <c r="C16" s="92"/>
      <c r="D16" s="99"/>
      <c r="E16" s="99"/>
      <c r="Q16" s="256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7"/>
  </cols>
  <sheetData>
    <row r="1" spans="1:1">
      <c r="A1" s="316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64"/>
  </cols>
  <sheetData/>
  <pageMargins left="0.75" right="0.75" top="1" bottom="1" header="0.5" footer="0.5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sheetProtection formatColumns="0" formatRows="0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50"/>
    <col min="2" max="2" width="65.28515625" style="50" customWidth="1"/>
    <col min="3" max="3" width="41" style="50" customWidth="1"/>
    <col min="4" max="16384" width="9.140625" style="50"/>
  </cols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50"/>
    <col min="2" max="2" width="65.28515625" style="50" customWidth="1"/>
    <col min="3" max="3" width="41" style="50" customWidth="1"/>
    <col min="4" max="16384" width="9.140625" style="50"/>
  </cols>
  <sheetData>
    <row r="1" spans="1:2">
      <c r="A1" s="50" t="s">
        <v>109</v>
      </c>
      <c r="B1" s="50" t="s">
        <v>110</v>
      </c>
    </row>
    <row r="2" spans="1:2">
      <c r="A2" s="50">
        <v>4189706</v>
      </c>
      <c r="B2" s="50" t="s">
        <v>663</v>
      </c>
    </row>
    <row r="3" spans="1:2">
      <c r="A3" s="50">
        <v>4189705</v>
      </c>
      <c r="B3" s="50" t="s">
        <v>664</v>
      </c>
    </row>
    <row r="4" spans="1:2">
      <c r="A4" s="50">
        <v>4189707</v>
      </c>
      <c r="B4" s="50" t="s">
        <v>665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49"/>
  </cols>
  <sheetData/>
  <pageMargins left="0.75" right="0.75" top="1" bottom="1" header="0.5" footer="0.5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49"/>
  </cols>
  <sheetData>
    <row r="34" spans="6:6">
      <c r="F34" s="56"/>
    </row>
    <row r="35" spans="6:6">
      <c r="F35" s="56"/>
    </row>
    <row r="38" spans="6:6">
      <c r="F38" s="67"/>
    </row>
    <row r="39" spans="6:6">
      <c r="F39" s="67"/>
    </row>
    <row r="40" spans="6:6">
      <c r="F40" s="67"/>
    </row>
    <row r="41" spans="6:6">
      <c r="F41" s="67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3"/>
    <col min="2" max="16384" width="9.140625" style="24"/>
  </cols>
  <sheetData/>
  <sheetProtection formatColumns="0" formatRows="0"/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7"/>
    <col min="27" max="36" width="9.140625" style="18"/>
    <col min="37" max="16384" width="9.140625" style="17"/>
  </cols>
  <sheetData/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61"/>
  <sheetViews>
    <sheetView showGridLines="0" zoomScaleNormal="100" workbookViewId="0"/>
  </sheetViews>
  <sheetFormatPr defaultRowHeight="11.25"/>
  <cols>
    <col min="1" max="1" width="11.5703125" style="126" customWidth="1"/>
    <col min="2" max="3" width="9.140625" style="126"/>
    <col min="4" max="4" width="13" style="126" customWidth="1"/>
    <col min="5" max="5" width="9.140625" style="126"/>
    <col min="6" max="6" width="15.28515625" style="126" customWidth="1"/>
    <col min="7" max="7" width="20" style="126" customWidth="1"/>
    <col min="8" max="8" width="26.85546875" style="126" customWidth="1"/>
    <col min="9" max="9" width="12.28515625" style="126" customWidth="1"/>
    <col min="10" max="16384" width="9.140625" style="126"/>
  </cols>
  <sheetData>
    <row r="1" spans="1:10">
      <c r="A1" s="126" t="s">
        <v>887</v>
      </c>
      <c r="B1" s="126" t="s">
        <v>666</v>
      </c>
      <c r="C1" s="126" t="s">
        <v>667</v>
      </c>
      <c r="D1" s="126" t="s">
        <v>668</v>
      </c>
      <c r="E1" s="126" t="s">
        <v>669</v>
      </c>
      <c r="F1" s="126" t="s">
        <v>670</v>
      </c>
      <c r="G1" s="126" t="s">
        <v>671</v>
      </c>
      <c r="H1" s="126" t="s">
        <v>672</v>
      </c>
      <c r="I1" s="126" t="s">
        <v>673</v>
      </c>
    </row>
    <row r="2" spans="1:10">
      <c r="A2" s="126">
        <v>1</v>
      </c>
      <c r="B2" s="126" t="s">
        <v>674</v>
      </c>
      <c r="C2" s="126" t="s">
        <v>203</v>
      </c>
      <c r="D2" s="126" t="s">
        <v>675</v>
      </c>
      <c r="E2" s="126" t="s">
        <v>676</v>
      </c>
      <c r="F2" s="126" t="s">
        <v>677</v>
      </c>
      <c r="G2" s="126" t="s">
        <v>678</v>
      </c>
      <c r="J2" s="126" t="s">
        <v>888</v>
      </c>
    </row>
    <row r="3" spans="1:10">
      <c r="A3" s="126">
        <v>2</v>
      </c>
      <c r="B3" s="126" t="s">
        <v>674</v>
      </c>
      <c r="C3" s="126" t="s">
        <v>203</v>
      </c>
      <c r="D3" s="126" t="s">
        <v>679</v>
      </c>
      <c r="E3" s="126" t="s">
        <v>680</v>
      </c>
      <c r="F3" s="126" t="s">
        <v>681</v>
      </c>
      <c r="G3" s="126" t="s">
        <v>682</v>
      </c>
      <c r="J3" s="126" t="s">
        <v>888</v>
      </c>
    </row>
    <row r="4" spans="1:10">
      <c r="A4" s="126">
        <v>3</v>
      </c>
      <c r="B4" s="126" t="s">
        <v>674</v>
      </c>
      <c r="C4" s="126" t="s">
        <v>203</v>
      </c>
      <c r="D4" s="126" t="s">
        <v>683</v>
      </c>
      <c r="E4" s="126" t="s">
        <v>684</v>
      </c>
      <c r="F4" s="126" t="s">
        <v>685</v>
      </c>
      <c r="G4" s="126" t="s">
        <v>686</v>
      </c>
      <c r="J4" s="126" t="s">
        <v>888</v>
      </c>
    </row>
    <row r="5" spans="1:10">
      <c r="A5" s="126">
        <v>4</v>
      </c>
      <c r="B5" s="126" t="s">
        <v>674</v>
      </c>
      <c r="C5" s="126" t="s">
        <v>203</v>
      </c>
      <c r="D5" s="126" t="s">
        <v>687</v>
      </c>
      <c r="E5" s="126" t="s">
        <v>688</v>
      </c>
      <c r="F5" s="126" t="s">
        <v>689</v>
      </c>
      <c r="G5" s="126" t="s">
        <v>690</v>
      </c>
      <c r="J5" s="126" t="s">
        <v>888</v>
      </c>
    </row>
    <row r="6" spans="1:10">
      <c r="A6" s="126">
        <v>5</v>
      </c>
      <c r="B6" s="126" t="s">
        <v>674</v>
      </c>
      <c r="C6" s="126" t="s">
        <v>203</v>
      </c>
      <c r="D6" s="126" t="s">
        <v>691</v>
      </c>
      <c r="E6" s="126" t="s">
        <v>692</v>
      </c>
      <c r="F6" s="126" t="s">
        <v>693</v>
      </c>
      <c r="G6" s="126" t="s">
        <v>694</v>
      </c>
      <c r="J6" s="126" t="s">
        <v>888</v>
      </c>
    </row>
    <row r="7" spans="1:10">
      <c r="A7" s="126">
        <v>6</v>
      </c>
      <c r="B7" s="126" t="s">
        <v>674</v>
      </c>
      <c r="C7" s="126" t="s">
        <v>203</v>
      </c>
      <c r="D7" s="126" t="s">
        <v>695</v>
      </c>
      <c r="E7" s="126" t="s">
        <v>696</v>
      </c>
      <c r="F7" s="126" t="s">
        <v>697</v>
      </c>
      <c r="G7" s="126" t="s">
        <v>698</v>
      </c>
      <c r="J7" s="126" t="s">
        <v>888</v>
      </c>
    </row>
    <row r="8" spans="1:10">
      <c r="A8" s="126">
        <v>7</v>
      </c>
      <c r="B8" s="126" t="s">
        <v>674</v>
      </c>
      <c r="C8" s="126" t="s">
        <v>203</v>
      </c>
      <c r="D8" s="126" t="s">
        <v>699</v>
      </c>
      <c r="E8" s="126" t="s">
        <v>700</v>
      </c>
      <c r="F8" s="126" t="s">
        <v>701</v>
      </c>
      <c r="G8" s="126" t="s">
        <v>702</v>
      </c>
      <c r="J8" s="126" t="s">
        <v>888</v>
      </c>
    </row>
    <row r="9" spans="1:10">
      <c r="A9" s="126">
        <v>8</v>
      </c>
      <c r="B9" s="126" t="s">
        <v>674</v>
      </c>
      <c r="C9" s="126" t="s">
        <v>203</v>
      </c>
      <c r="D9" s="126" t="s">
        <v>703</v>
      </c>
      <c r="E9" s="126" t="s">
        <v>700</v>
      </c>
      <c r="F9" s="126" t="s">
        <v>701</v>
      </c>
      <c r="G9" s="126" t="s">
        <v>704</v>
      </c>
      <c r="H9" s="126" t="s">
        <v>705</v>
      </c>
      <c r="J9" s="126" t="s">
        <v>888</v>
      </c>
    </row>
    <row r="10" spans="1:10">
      <c r="A10" s="126">
        <v>9</v>
      </c>
      <c r="B10" s="126" t="s">
        <v>674</v>
      </c>
      <c r="C10" s="126" t="s">
        <v>203</v>
      </c>
      <c r="D10" s="126" t="s">
        <v>706</v>
      </c>
      <c r="E10" s="126" t="s">
        <v>700</v>
      </c>
      <c r="F10" s="126" t="s">
        <v>701</v>
      </c>
      <c r="G10" s="126" t="s">
        <v>707</v>
      </c>
      <c r="J10" s="126" t="s">
        <v>888</v>
      </c>
    </row>
    <row r="11" spans="1:10">
      <c r="A11" s="126">
        <v>10</v>
      </c>
      <c r="B11" s="126" t="s">
        <v>674</v>
      </c>
      <c r="C11" s="126" t="s">
        <v>203</v>
      </c>
      <c r="D11" s="126" t="s">
        <v>708</v>
      </c>
      <c r="E11" s="126" t="s">
        <v>709</v>
      </c>
      <c r="F11" s="126" t="s">
        <v>710</v>
      </c>
      <c r="G11" s="126" t="s">
        <v>711</v>
      </c>
      <c r="J11" s="126" t="s">
        <v>888</v>
      </c>
    </row>
    <row r="12" spans="1:10">
      <c r="A12" s="126">
        <v>11</v>
      </c>
      <c r="B12" s="126" t="s">
        <v>674</v>
      </c>
      <c r="C12" s="126" t="s">
        <v>203</v>
      </c>
      <c r="D12" s="126" t="s">
        <v>712</v>
      </c>
      <c r="E12" s="126" t="s">
        <v>713</v>
      </c>
      <c r="F12" s="126" t="s">
        <v>714</v>
      </c>
      <c r="G12" s="126" t="s">
        <v>715</v>
      </c>
      <c r="J12" s="126" t="s">
        <v>888</v>
      </c>
    </row>
    <row r="13" spans="1:10">
      <c r="A13" s="126">
        <v>12</v>
      </c>
      <c r="B13" s="126" t="s">
        <v>674</v>
      </c>
      <c r="C13" s="126" t="s">
        <v>203</v>
      </c>
      <c r="D13" s="126" t="s">
        <v>716</v>
      </c>
      <c r="E13" s="126" t="s">
        <v>717</v>
      </c>
      <c r="F13" s="126" t="s">
        <v>718</v>
      </c>
      <c r="G13" s="126" t="s">
        <v>715</v>
      </c>
      <c r="J13" s="126" t="s">
        <v>888</v>
      </c>
    </row>
    <row r="14" spans="1:10">
      <c r="A14" s="126">
        <v>13</v>
      </c>
      <c r="B14" s="126" t="s">
        <v>674</v>
      </c>
      <c r="C14" s="126" t="s">
        <v>203</v>
      </c>
      <c r="D14" s="126" t="s">
        <v>719</v>
      </c>
      <c r="E14" s="126" t="s">
        <v>720</v>
      </c>
      <c r="F14" s="126" t="s">
        <v>721</v>
      </c>
      <c r="G14" s="126" t="s">
        <v>722</v>
      </c>
      <c r="J14" s="126" t="s">
        <v>888</v>
      </c>
    </row>
    <row r="15" spans="1:10">
      <c r="A15" s="126">
        <v>14</v>
      </c>
      <c r="B15" s="126" t="s">
        <v>674</v>
      </c>
      <c r="C15" s="126" t="s">
        <v>203</v>
      </c>
      <c r="D15" s="126" t="s">
        <v>723</v>
      </c>
      <c r="E15" s="126" t="s">
        <v>724</v>
      </c>
      <c r="F15" s="126" t="s">
        <v>725</v>
      </c>
      <c r="G15" s="126" t="s">
        <v>726</v>
      </c>
      <c r="J15" s="126" t="s">
        <v>888</v>
      </c>
    </row>
    <row r="16" spans="1:10">
      <c r="A16" s="126">
        <v>15</v>
      </c>
      <c r="B16" s="126" t="s">
        <v>674</v>
      </c>
      <c r="C16" s="126" t="s">
        <v>203</v>
      </c>
      <c r="D16" s="126" t="s">
        <v>727</v>
      </c>
      <c r="E16" s="126" t="s">
        <v>728</v>
      </c>
      <c r="F16" s="126" t="s">
        <v>729</v>
      </c>
      <c r="G16" s="126" t="s">
        <v>711</v>
      </c>
      <c r="J16" s="126" t="s">
        <v>888</v>
      </c>
    </row>
    <row r="17" spans="1:10">
      <c r="A17" s="126">
        <v>16</v>
      </c>
      <c r="B17" s="126" t="s">
        <v>674</v>
      </c>
      <c r="C17" s="126" t="s">
        <v>203</v>
      </c>
      <c r="D17" s="126" t="s">
        <v>730</v>
      </c>
      <c r="E17" s="126" t="s">
        <v>731</v>
      </c>
      <c r="F17" s="126" t="s">
        <v>732</v>
      </c>
      <c r="G17" s="126" t="s">
        <v>715</v>
      </c>
      <c r="I17" s="126" t="s">
        <v>733</v>
      </c>
      <c r="J17" s="126" t="s">
        <v>888</v>
      </c>
    </row>
    <row r="18" spans="1:10">
      <c r="A18" s="126">
        <v>17</v>
      </c>
      <c r="B18" s="126" t="s">
        <v>674</v>
      </c>
      <c r="C18" s="126" t="s">
        <v>203</v>
      </c>
      <c r="D18" s="126" t="s">
        <v>734</v>
      </c>
      <c r="E18" s="126" t="s">
        <v>735</v>
      </c>
      <c r="F18" s="126" t="s">
        <v>736</v>
      </c>
      <c r="G18" s="126" t="s">
        <v>726</v>
      </c>
      <c r="J18" s="126" t="s">
        <v>888</v>
      </c>
    </row>
    <row r="19" spans="1:10">
      <c r="A19" s="126">
        <v>18</v>
      </c>
      <c r="B19" s="126" t="s">
        <v>674</v>
      </c>
      <c r="C19" s="126" t="s">
        <v>203</v>
      </c>
      <c r="D19" s="126" t="s">
        <v>737</v>
      </c>
      <c r="E19" s="126" t="s">
        <v>738</v>
      </c>
      <c r="F19" s="126" t="s">
        <v>739</v>
      </c>
      <c r="G19" s="126" t="s">
        <v>740</v>
      </c>
      <c r="H19" s="126" t="s">
        <v>741</v>
      </c>
      <c r="J19" s="126" t="s">
        <v>888</v>
      </c>
    </row>
    <row r="20" spans="1:10">
      <c r="A20" s="126">
        <v>19</v>
      </c>
      <c r="B20" s="126" t="s">
        <v>674</v>
      </c>
      <c r="C20" s="126" t="s">
        <v>203</v>
      </c>
      <c r="D20" s="126" t="s">
        <v>742</v>
      </c>
      <c r="E20" s="126" t="s">
        <v>743</v>
      </c>
      <c r="F20" s="126" t="s">
        <v>744</v>
      </c>
      <c r="G20" s="126" t="s">
        <v>745</v>
      </c>
      <c r="J20" s="126" t="s">
        <v>888</v>
      </c>
    </row>
    <row r="21" spans="1:10">
      <c r="A21" s="126">
        <v>20</v>
      </c>
      <c r="B21" s="126" t="s">
        <v>674</v>
      </c>
      <c r="C21" s="126" t="s">
        <v>203</v>
      </c>
      <c r="D21" s="126" t="s">
        <v>746</v>
      </c>
      <c r="E21" s="126" t="s">
        <v>747</v>
      </c>
      <c r="F21" s="126" t="s">
        <v>748</v>
      </c>
      <c r="G21" s="126" t="s">
        <v>749</v>
      </c>
      <c r="J21" s="126" t="s">
        <v>888</v>
      </c>
    </row>
    <row r="22" spans="1:10">
      <c r="A22" s="126">
        <v>21</v>
      </c>
      <c r="B22" s="126" t="s">
        <v>674</v>
      </c>
      <c r="C22" s="126" t="s">
        <v>203</v>
      </c>
      <c r="D22" s="126" t="s">
        <v>750</v>
      </c>
      <c r="E22" s="126" t="s">
        <v>751</v>
      </c>
      <c r="F22" s="126" t="s">
        <v>752</v>
      </c>
      <c r="G22" s="126" t="s">
        <v>753</v>
      </c>
      <c r="J22" s="126" t="s">
        <v>888</v>
      </c>
    </row>
    <row r="23" spans="1:10">
      <c r="A23" s="126">
        <v>22</v>
      </c>
      <c r="B23" s="126" t="s">
        <v>674</v>
      </c>
      <c r="C23" s="126" t="s">
        <v>203</v>
      </c>
      <c r="D23" s="126" t="s">
        <v>754</v>
      </c>
      <c r="E23" s="126" t="s">
        <v>755</v>
      </c>
      <c r="F23" s="126" t="s">
        <v>756</v>
      </c>
      <c r="G23" s="126" t="s">
        <v>757</v>
      </c>
      <c r="J23" s="126" t="s">
        <v>888</v>
      </c>
    </row>
    <row r="24" spans="1:10">
      <c r="A24" s="126">
        <v>23</v>
      </c>
      <c r="B24" s="126" t="s">
        <v>674</v>
      </c>
      <c r="C24" s="126" t="s">
        <v>203</v>
      </c>
      <c r="D24" s="126" t="s">
        <v>758</v>
      </c>
      <c r="E24" s="126" t="s">
        <v>759</v>
      </c>
      <c r="F24" s="126" t="s">
        <v>760</v>
      </c>
      <c r="G24" s="126" t="s">
        <v>761</v>
      </c>
      <c r="J24" s="126" t="s">
        <v>888</v>
      </c>
    </row>
    <row r="25" spans="1:10">
      <c r="A25" s="126">
        <v>24</v>
      </c>
      <c r="B25" s="126" t="s">
        <v>674</v>
      </c>
      <c r="C25" s="126" t="s">
        <v>203</v>
      </c>
      <c r="D25" s="126" t="s">
        <v>762</v>
      </c>
      <c r="E25" s="126" t="s">
        <v>763</v>
      </c>
      <c r="F25" s="126" t="s">
        <v>764</v>
      </c>
      <c r="G25" s="126" t="s">
        <v>757</v>
      </c>
      <c r="J25" s="126" t="s">
        <v>888</v>
      </c>
    </row>
    <row r="26" spans="1:10">
      <c r="A26" s="126">
        <v>25</v>
      </c>
      <c r="B26" s="126" t="s">
        <v>674</v>
      </c>
      <c r="C26" s="126" t="s">
        <v>203</v>
      </c>
      <c r="D26" s="126" t="s">
        <v>765</v>
      </c>
      <c r="E26" s="126" t="s">
        <v>766</v>
      </c>
      <c r="F26" s="126" t="s">
        <v>767</v>
      </c>
      <c r="G26" s="126" t="s">
        <v>768</v>
      </c>
      <c r="J26" s="126" t="s">
        <v>888</v>
      </c>
    </row>
    <row r="27" spans="1:10">
      <c r="A27" s="126">
        <v>26</v>
      </c>
      <c r="B27" s="126" t="s">
        <v>674</v>
      </c>
      <c r="C27" s="126" t="s">
        <v>203</v>
      </c>
      <c r="D27" s="126" t="s">
        <v>769</v>
      </c>
      <c r="E27" s="126" t="s">
        <v>770</v>
      </c>
      <c r="F27" s="126" t="s">
        <v>771</v>
      </c>
      <c r="G27" s="126" t="s">
        <v>678</v>
      </c>
      <c r="J27" s="126" t="s">
        <v>888</v>
      </c>
    </row>
    <row r="28" spans="1:10">
      <c r="A28" s="126">
        <v>27</v>
      </c>
      <c r="B28" s="126" t="s">
        <v>674</v>
      </c>
      <c r="C28" s="126" t="s">
        <v>203</v>
      </c>
      <c r="D28" s="126" t="s">
        <v>772</v>
      </c>
      <c r="E28" s="126" t="s">
        <v>773</v>
      </c>
      <c r="F28" s="126" t="s">
        <v>774</v>
      </c>
      <c r="G28" s="126" t="s">
        <v>775</v>
      </c>
      <c r="H28" s="126" t="s">
        <v>776</v>
      </c>
      <c r="J28" s="126" t="s">
        <v>888</v>
      </c>
    </row>
    <row r="29" spans="1:10">
      <c r="A29" s="126">
        <v>28</v>
      </c>
      <c r="B29" s="126" t="s">
        <v>674</v>
      </c>
      <c r="C29" s="126" t="s">
        <v>203</v>
      </c>
      <c r="D29" s="126" t="s">
        <v>777</v>
      </c>
      <c r="E29" s="126" t="s">
        <v>778</v>
      </c>
      <c r="F29" s="126" t="s">
        <v>779</v>
      </c>
      <c r="G29" s="126" t="s">
        <v>780</v>
      </c>
      <c r="J29" s="126" t="s">
        <v>888</v>
      </c>
    </row>
    <row r="30" spans="1:10">
      <c r="A30" s="126">
        <v>29</v>
      </c>
      <c r="B30" s="126" t="s">
        <v>674</v>
      </c>
      <c r="C30" s="126" t="s">
        <v>203</v>
      </c>
      <c r="D30" s="126" t="s">
        <v>781</v>
      </c>
      <c r="E30" s="126" t="s">
        <v>782</v>
      </c>
      <c r="F30" s="126" t="s">
        <v>783</v>
      </c>
      <c r="G30" s="126" t="s">
        <v>711</v>
      </c>
      <c r="J30" s="126" t="s">
        <v>888</v>
      </c>
    </row>
    <row r="31" spans="1:10">
      <c r="A31" s="126">
        <v>30</v>
      </c>
      <c r="B31" s="126" t="s">
        <v>674</v>
      </c>
      <c r="C31" s="126" t="s">
        <v>203</v>
      </c>
      <c r="D31" s="126" t="s">
        <v>784</v>
      </c>
      <c r="E31" s="126" t="s">
        <v>785</v>
      </c>
      <c r="F31" s="126" t="s">
        <v>786</v>
      </c>
      <c r="G31" s="126" t="s">
        <v>678</v>
      </c>
      <c r="J31" s="126" t="s">
        <v>888</v>
      </c>
    </row>
    <row r="32" spans="1:10">
      <c r="A32" s="126">
        <v>31</v>
      </c>
      <c r="B32" s="126" t="s">
        <v>674</v>
      </c>
      <c r="C32" s="126" t="s">
        <v>203</v>
      </c>
      <c r="D32" s="126" t="s">
        <v>787</v>
      </c>
      <c r="E32" s="126" t="s">
        <v>788</v>
      </c>
      <c r="F32" s="126" t="s">
        <v>789</v>
      </c>
      <c r="G32" s="126" t="s">
        <v>711</v>
      </c>
      <c r="H32" s="126" t="s">
        <v>790</v>
      </c>
      <c r="J32" s="126" t="s">
        <v>888</v>
      </c>
    </row>
    <row r="33" spans="1:10">
      <c r="A33" s="126">
        <v>32</v>
      </c>
      <c r="B33" s="126" t="s">
        <v>674</v>
      </c>
      <c r="C33" s="126" t="s">
        <v>203</v>
      </c>
      <c r="D33" s="126" t="s">
        <v>791</v>
      </c>
      <c r="E33" s="126" t="s">
        <v>792</v>
      </c>
      <c r="F33" s="126" t="s">
        <v>793</v>
      </c>
      <c r="G33" s="126" t="s">
        <v>740</v>
      </c>
      <c r="H33" s="126" t="s">
        <v>794</v>
      </c>
      <c r="J33" s="126" t="s">
        <v>888</v>
      </c>
    </row>
    <row r="34" spans="1:10">
      <c r="A34" s="126">
        <v>33</v>
      </c>
      <c r="B34" s="126" t="s">
        <v>674</v>
      </c>
      <c r="C34" s="126" t="s">
        <v>203</v>
      </c>
      <c r="D34" s="126" t="s">
        <v>795</v>
      </c>
      <c r="E34" s="126" t="s">
        <v>796</v>
      </c>
      <c r="F34" s="126" t="s">
        <v>797</v>
      </c>
      <c r="G34" s="126" t="s">
        <v>798</v>
      </c>
      <c r="J34" s="126" t="s">
        <v>888</v>
      </c>
    </row>
    <row r="35" spans="1:10">
      <c r="A35" s="126">
        <v>34</v>
      </c>
      <c r="B35" s="126" t="s">
        <v>674</v>
      </c>
      <c r="C35" s="126" t="s">
        <v>203</v>
      </c>
      <c r="D35" s="126" t="s">
        <v>799</v>
      </c>
      <c r="E35" s="126" t="s">
        <v>800</v>
      </c>
      <c r="F35" s="126" t="s">
        <v>797</v>
      </c>
      <c r="G35" s="126" t="s">
        <v>801</v>
      </c>
      <c r="J35" s="126" t="s">
        <v>888</v>
      </c>
    </row>
    <row r="36" spans="1:10">
      <c r="A36" s="126">
        <v>35</v>
      </c>
      <c r="B36" s="126" t="s">
        <v>674</v>
      </c>
      <c r="C36" s="126" t="s">
        <v>203</v>
      </c>
      <c r="D36" s="126" t="s">
        <v>802</v>
      </c>
      <c r="E36" s="126" t="s">
        <v>803</v>
      </c>
      <c r="F36" s="126" t="s">
        <v>804</v>
      </c>
      <c r="G36" s="126" t="s">
        <v>775</v>
      </c>
      <c r="J36" s="126" t="s">
        <v>888</v>
      </c>
    </row>
    <row r="37" spans="1:10">
      <c r="A37" s="126">
        <v>36</v>
      </c>
      <c r="B37" s="126" t="s">
        <v>674</v>
      </c>
      <c r="C37" s="126" t="s">
        <v>203</v>
      </c>
      <c r="D37" s="126" t="s">
        <v>805</v>
      </c>
      <c r="E37" s="126" t="s">
        <v>806</v>
      </c>
      <c r="F37" s="126" t="s">
        <v>807</v>
      </c>
      <c r="G37" s="126" t="s">
        <v>726</v>
      </c>
      <c r="J37" s="126" t="s">
        <v>888</v>
      </c>
    </row>
    <row r="38" spans="1:10">
      <c r="A38" s="126">
        <v>37</v>
      </c>
      <c r="B38" s="126" t="s">
        <v>674</v>
      </c>
      <c r="C38" s="126" t="s">
        <v>203</v>
      </c>
      <c r="D38" s="126" t="s">
        <v>808</v>
      </c>
      <c r="E38" s="126" t="s">
        <v>809</v>
      </c>
      <c r="F38" s="126" t="s">
        <v>810</v>
      </c>
      <c r="G38" s="126" t="s">
        <v>811</v>
      </c>
      <c r="J38" s="126" t="s">
        <v>888</v>
      </c>
    </row>
    <row r="39" spans="1:10">
      <c r="A39" s="126">
        <v>38</v>
      </c>
      <c r="B39" s="126" t="s">
        <v>674</v>
      </c>
      <c r="C39" s="126" t="s">
        <v>203</v>
      </c>
      <c r="D39" s="126" t="s">
        <v>812</v>
      </c>
      <c r="E39" s="126" t="s">
        <v>813</v>
      </c>
      <c r="F39" s="126" t="s">
        <v>814</v>
      </c>
      <c r="G39" s="126" t="s">
        <v>815</v>
      </c>
      <c r="J39" s="126" t="s">
        <v>888</v>
      </c>
    </row>
    <row r="40" spans="1:10">
      <c r="A40" s="126">
        <v>39</v>
      </c>
      <c r="B40" s="126" t="s">
        <v>674</v>
      </c>
      <c r="C40" s="126" t="s">
        <v>203</v>
      </c>
      <c r="D40" s="126" t="s">
        <v>816</v>
      </c>
      <c r="E40" s="126" t="s">
        <v>817</v>
      </c>
      <c r="F40" s="126" t="s">
        <v>818</v>
      </c>
      <c r="G40" s="126" t="s">
        <v>819</v>
      </c>
      <c r="J40" s="126" t="s">
        <v>888</v>
      </c>
    </row>
    <row r="41" spans="1:10">
      <c r="A41" s="126">
        <v>40</v>
      </c>
      <c r="B41" s="126" t="s">
        <v>674</v>
      </c>
      <c r="C41" s="126" t="s">
        <v>203</v>
      </c>
      <c r="D41" s="126" t="s">
        <v>820</v>
      </c>
      <c r="E41" s="126" t="s">
        <v>821</v>
      </c>
      <c r="F41" s="126" t="s">
        <v>822</v>
      </c>
      <c r="G41" s="126" t="s">
        <v>715</v>
      </c>
      <c r="J41" s="126" t="s">
        <v>888</v>
      </c>
    </row>
    <row r="42" spans="1:10">
      <c r="A42" s="126">
        <v>41</v>
      </c>
      <c r="B42" s="126" t="s">
        <v>674</v>
      </c>
      <c r="C42" s="126" t="s">
        <v>203</v>
      </c>
      <c r="D42" s="126" t="s">
        <v>823</v>
      </c>
      <c r="E42" s="126" t="s">
        <v>824</v>
      </c>
      <c r="F42" s="126" t="s">
        <v>825</v>
      </c>
      <c r="G42" s="126" t="s">
        <v>740</v>
      </c>
      <c r="J42" s="126" t="s">
        <v>888</v>
      </c>
    </row>
    <row r="43" spans="1:10">
      <c r="A43" s="126">
        <v>42</v>
      </c>
      <c r="B43" s="126" t="s">
        <v>674</v>
      </c>
      <c r="C43" s="126" t="s">
        <v>203</v>
      </c>
      <c r="D43" s="126" t="s">
        <v>826</v>
      </c>
      <c r="E43" s="126" t="s">
        <v>827</v>
      </c>
      <c r="F43" s="126" t="s">
        <v>828</v>
      </c>
      <c r="G43" s="126" t="s">
        <v>815</v>
      </c>
      <c r="J43" s="126" t="s">
        <v>888</v>
      </c>
    </row>
    <row r="44" spans="1:10">
      <c r="A44" s="126">
        <v>43</v>
      </c>
      <c r="B44" s="126" t="s">
        <v>674</v>
      </c>
      <c r="C44" s="126" t="s">
        <v>203</v>
      </c>
      <c r="D44" s="126" t="s">
        <v>829</v>
      </c>
      <c r="E44" s="126" t="s">
        <v>830</v>
      </c>
      <c r="F44" s="126" t="s">
        <v>831</v>
      </c>
      <c r="G44" s="126" t="s">
        <v>678</v>
      </c>
      <c r="J44" s="126" t="s">
        <v>888</v>
      </c>
    </row>
    <row r="45" spans="1:10">
      <c r="A45" s="126">
        <v>44</v>
      </c>
      <c r="B45" s="126" t="s">
        <v>674</v>
      </c>
      <c r="C45" s="126" t="s">
        <v>203</v>
      </c>
      <c r="D45" s="126" t="s">
        <v>832</v>
      </c>
      <c r="E45" s="126" t="s">
        <v>833</v>
      </c>
      <c r="F45" s="126" t="s">
        <v>834</v>
      </c>
      <c r="G45" s="126" t="s">
        <v>678</v>
      </c>
      <c r="I45" s="126" t="s">
        <v>835</v>
      </c>
      <c r="J45" s="126" t="s">
        <v>888</v>
      </c>
    </row>
    <row r="46" spans="1:10">
      <c r="A46" s="126">
        <v>45</v>
      </c>
      <c r="B46" s="126" t="s">
        <v>674</v>
      </c>
      <c r="C46" s="126" t="s">
        <v>203</v>
      </c>
      <c r="D46" s="126" t="s">
        <v>836</v>
      </c>
      <c r="E46" s="126" t="s">
        <v>837</v>
      </c>
      <c r="F46" s="126" t="s">
        <v>838</v>
      </c>
      <c r="G46" s="126" t="s">
        <v>678</v>
      </c>
      <c r="J46" s="126" t="s">
        <v>888</v>
      </c>
    </row>
    <row r="47" spans="1:10">
      <c r="A47" s="126">
        <v>46</v>
      </c>
      <c r="B47" s="126" t="s">
        <v>674</v>
      </c>
      <c r="C47" s="126" t="s">
        <v>203</v>
      </c>
      <c r="D47" s="126" t="s">
        <v>839</v>
      </c>
      <c r="E47" s="126" t="s">
        <v>840</v>
      </c>
      <c r="F47" s="126" t="s">
        <v>841</v>
      </c>
      <c r="G47" s="126" t="s">
        <v>711</v>
      </c>
      <c r="J47" s="126" t="s">
        <v>888</v>
      </c>
    </row>
    <row r="48" spans="1:10">
      <c r="A48" s="126">
        <v>47</v>
      </c>
      <c r="B48" s="126" t="s">
        <v>674</v>
      </c>
      <c r="C48" s="126" t="s">
        <v>203</v>
      </c>
      <c r="D48" s="126" t="s">
        <v>842</v>
      </c>
      <c r="E48" s="126" t="s">
        <v>843</v>
      </c>
      <c r="F48" s="126" t="s">
        <v>844</v>
      </c>
      <c r="G48" s="126" t="s">
        <v>740</v>
      </c>
      <c r="J48" s="126" t="s">
        <v>888</v>
      </c>
    </row>
    <row r="49" spans="1:10">
      <c r="A49" s="126">
        <v>48</v>
      </c>
      <c r="B49" s="126" t="s">
        <v>674</v>
      </c>
      <c r="C49" s="126" t="s">
        <v>203</v>
      </c>
      <c r="D49" s="126" t="s">
        <v>845</v>
      </c>
      <c r="E49" s="126" t="s">
        <v>846</v>
      </c>
      <c r="F49" s="126" t="s">
        <v>847</v>
      </c>
      <c r="G49" s="126" t="s">
        <v>768</v>
      </c>
      <c r="J49" s="126" t="s">
        <v>888</v>
      </c>
    </row>
    <row r="50" spans="1:10">
      <c r="A50" s="126">
        <v>49</v>
      </c>
      <c r="B50" s="126" t="s">
        <v>674</v>
      </c>
      <c r="C50" s="126" t="s">
        <v>203</v>
      </c>
      <c r="D50" s="126" t="s">
        <v>848</v>
      </c>
      <c r="E50" s="126" t="s">
        <v>849</v>
      </c>
      <c r="F50" s="126" t="s">
        <v>850</v>
      </c>
      <c r="G50" s="126" t="s">
        <v>811</v>
      </c>
      <c r="J50" s="126" t="s">
        <v>888</v>
      </c>
    </row>
    <row r="51" spans="1:10">
      <c r="A51" s="126">
        <v>50</v>
      </c>
      <c r="B51" s="126" t="s">
        <v>674</v>
      </c>
      <c r="C51" s="126" t="s">
        <v>203</v>
      </c>
      <c r="D51" s="126" t="s">
        <v>851</v>
      </c>
      <c r="E51" s="126" t="s">
        <v>852</v>
      </c>
      <c r="F51" s="126" t="s">
        <v>853</v>
      </c>
      <c r="G51" s="126" t="s">
        <v>694</v>
      </c>
      <c r="J51" s="126" t="s">
        <v>888</v>
      </c>
    </row>
    <row r="52" spans="1:10">
      <c r="A52" s="126">
        <v>51</v>
      </c>
      <c r="B52" s="126" t="s">
        <v>674</v>
      </c>
      <c r="C52" s="126" t="s">
        <v>203</v>
      </c>
      <c r="D52" s="126" t="s">
        <v>854</v>
      </c>
      <c r="E52" s="126" t="s">
        <v>855</v>
      </c>
      <c r="F52" s="126" t="s">
        <v>797</v>
      </c>
      <c r="G52" s="126" t="s">
        <v>775</v>
      </c>
      <c r="J52" s="126" t="s">
        <v>888</v>
      </c>
    </row>
    <row r="53" spans="1:10">
      <c r="A53" s="126">
        <v>52</v>
      </c>
      <c r="B53" s="126" t="s">
        <v>674</v>
      </c>
      <c r="C53" s="126" t="s">
        <v>203</v>
      </c>
      <c r="D53" s="126" t="s">
        <v>856</v>
      </c>
      <c r="E53" s="126" t="s">
        <v>857</v>
      </c>
      <c r="F53" s="126" t="s">
        <v>858</v>
      </c>
      <c r="G53" s="126" t="s">
        <v>780</v>
      </c>
      <c r="J53" s="126" t="s">
        <v>888</v>
      </c>
    </row>
    <row r="54" spans="1:10">
      <c r="A54" s="126">
        <v>53</v>
      </c>
      <c r="B54" s="126" t="s">
        <v>674</v>
      </c>
      <c r="C54" s="126" t="s">
        <v>203</v>
      </c>
      <c r="D54" s="126" t="s">
        <v>859</v>
      </c>
      <c r="E54" s="126" t="s">
        <v>860</v>
      </c>
      <c r="F54" s="126" t="s">
        <v>861</v>
      </c>
      <c r="G54" s="126" t="s">
        <v>862</v>
      </c>
      <c r="J54" s="126" t="s">
        <v>888</v>
      </c>
    </row>
    <row r="55" spans="1:10">
      <c r="A55" s="126">
        <v>54</v>
      </c>
      <c r="B55" s="126" t="s">
        <v>674</v>
      </c>
      <c r="C55" s="126" t="s">
        <v>203</v>
      </c>
      <c r="D55" s="126" t="s">
        <v>863</v>
      </c>
      <c r="E55" s="126" t="s">
        <v>864</v>
      </c>
      <c r="F55" s="126" t="s">
        <v>865</v>
      </c>
      <c r="G55" s="126" t="s">
        <v>866</v>
      </c>
      <c r="J55" s="126" t="s">
        <v>888</v>
      </c>
    </row>
    <row r="56" spans="1:10">
      <c r="A56" s="126">
        <v>55</v>
      </c>
      <c r="B56" s="126" t="s">
        <v>674</v>
      </c>
      <c r="C56" s="126" t="s">
        <v>203</v>
      </c>
      <c r="D56" s="126" t="s">
        <v>867</v>
      </c>
      <c r="E56" s="126" t="s">
        <v>868</v>
      </c>
      <c r="F56" s="126" t="s">
        <v>869</v>
      </c>
      <c r="G56" s="126" t="s">
        <v>870</v>
      </c>
      <c r="J56" s="126" t="s">
        <v>888</v>
      </c>
    </row>
    <row r="57" spans="1:10">
      <c r="A57" s="126">
        <v>56</v>
      </c>
      <c r="B57" s="126" t="s">
        <v>674</v>
      </c>
      <c r="C57" s="126" t="s">
        <v>203</v>
      </c>
      <c r="D57" s="126" t="s">
        <v>871</v>
      </c>
      <c r="E57" s="126" t="s">
        <v>872</v>
      </c>
      <c r="F57" s="126" t="s">
        <v>681</v>
      </c>
      <c r="G57" s="126" t="s">
        <v>873</v>
      </c>
      <c r="J57" s="126" t="s">
        <v>888</v>
      </c>
    </row>
    <row r="58" spans="1:10">
      <c r="A58" s="126">
        <v>57</v>
      </c>
      <c r="B58" s="126" t="s">
        <v>674</v>
      </c>
      <c r="C58" s="126" t="s">
        <v>203</v>
      </c>
      <c r="D58" s="126" t="s">
        <v>874</v>
      </c>
      <c r="E58" s="126" t="s">
        <v>875</v>
      </c>
      <c r="F58" s="126" t="s">
        <v>681</v>
      </c>
      <c r="G58" s="126" t="s">
        <v>876</v>
      </c>
      <c r="J58" s="126" t="s">
        <v>888</v>
      </c>
    </row>
    <row r="59" spans="1:10">
      <c r="A59" s="126">
        <v>58</v>
      </c>
      <c r="B59" s="126" t="s">
        <v>674</v>
      </c>
      <c r="C59" s="126" t="s">
        <v>203</v>
      </c>
      <c r="D59" s="126" t="s">
        <v>877</v>
      </c>
      <c r="E59" s="126" t="s">
        <v>878</v>
      </c>
      <c r="F59" s="126" t="s">
        <v>681</v>
      </c>
      <c r="G59" s="126" t="s">
        <v>879</v>
      </c>
      <c r="J59" s="126" t="s">
        <v>888</v>
      </c>
    </row>
    <row r="60" spans="1:10">
      <c r="A60" s="126">
        <v>59</v>
      </c>
      <c r="B60" s="126" t="s">
        <v>674</v>
      </c>
      <c r="C60" s="126" t="s">
        <v>203</v>
      </c>
      <c r="D60" s="126" t="s">
        <v>880</v>
      </c>
      <c r="E60" s="126" t="s">
        <v>881</v>
      </c>
      <c r="F60" s="126" t="s">
        <v>865</v>
      </c>
      <c r="G60" s="126" t="s">
        <v>882</v>
      </c>
      <c r="J60" s="126" t="s">
        <v>888</v>
      </c>
    </row>
    <row r="61" spans="1:10">
      <c r="A61" s="126">
        <v>60</v>
      </c>
      <c r="B61" s="126" t="s">
        <v>674</v>
      </c>
      <c r="C61" s="126" t="s">
        <v>203</v>
      </c>
      <c r="D61" s="126" t="s">
        <v>883</v>
      </c>
      <c r="E61" s="126" t="s">
        <v>884</v>
      </c>
      <c r="F61" s="126" t="s">
        <v>885</v>
      </c>
      <c r="G61" s="126" t="s">
        <v>886</v>
      </c>
      <c r="J61" s="126" t="s">
        <v>888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sheetProtection formatColumns="0" formatRows="0"/>
  <phoneticPr fontId="1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957"/>
  <sheetViews>
    <sheetView showGridLines="0" zoomScaleNormal="100" workbookViewId="0"/>
  </sheetViews>
  <sheetFormatPr defaultRowHeight="11.25"/>
  <cols>
    <col min="1" max="16384" width="9.140625" style="71"/>
  </cols>
  <sheetData>
    <row r="1" spans="1:4">
      <c r="A1" s="71" t="s">
        <v>887</v>
      </c>
      <c r="B1" s="71" t="s">
        <v>147</v>
      </c>
      <c r="C1" s="71" t="s">
        <v>148</v>
      </c>
      <c r="D1" s="71" t="s">
        <v>2775</v>
      </c>
    </row>
    <row r="2" spans="1:4">
      <c r="A2" s="71">
        <v>1</v>
      </c>
      <c r="B2" s="71" t="s">
        <v>897</v>
      </c>
      <c r="C2" s="71" t="s">
        <v>897</v>
      </c>
      <c r="D2" s="71" t="s">
        <v>898</v>
      </c>
    </row>
    <row r="3" spans="1:4">
      <c r="A3" s="71">
        <v>2</v>
      </c>
      <c r="B3" s="71" t="s">
        <v>897</v>
      </c>
      <c r="C3" s="71" t="s">
        <v>899</v>
      </c>
      <c r="D3" s="71" t="s">
        <v>900</v>
      </c>
    </row>
    <row r="4" spans="1:4">
      <c r="A4" s="71">
        <v>3</v>
      </c>
      <c r="B4" s="71" t="s">
        <v>897</v>
      </c>
      <c r="C4" s="71" t="s">
        <v>901</v>
      </c>
      <c r="D4" s="71" t="s">
        <v>902</v>
      </c>
    </row>
    <row r="5" spans="1:4">
      <c r="A5" s="71">
        <v>4</v>
      </c>
      <c r="B5" s="71" t="s">
        <v>897</v>
      </c>
      <c r="C5" s="71" t="s">
        <v>903</v>
      </c>
      <c r="D5" s="71" t="s">
        <v>904</v>
      </c>
    </row>
    <row r="6" spans="1:4">
      <c r="A6" s="71">
        <v>5</v>
      </c>
      <c r="B6" s="71" t="s">
        <v>897</v>
      </c>
      <c r="C6" s="71" t="s">
        <v>905</v>
      </c>
      <c r="D6" s="71" t="s">
        <v>906</v>
      </c>
    </row>
    <row r="7" spans="1:4">
      <c r="A7" s="71">
        <v>6</v>
      </c>
      <c r="B7" s="71" t="s">
        <v>897</v>
      </c>
      <c r="C7" s="71" t="s">
        <v>907</v>
      </c>
      <c r="D7" s="71" t="s">
        <v>908</v>
      </c>
    </row>
    <row r="8" spans="1:4">
      <c r="A8" s="71">
        <v>7</v>
      </c>
      <c r="B8" s="71" t="s">
        <v>897</v>
      </c>
      <c r="C8" s="71" t="s">
        <v>909</v>
      </c>
      <c r="D8" s="71" t="s">
        <v>910</v>
      </c>
    </row>
    <row r="9" spans="1:4">
      <c r="A9" s="71">
        <v>8</v>
      </c>
      <c r="B9" s="71" t="s">
        <v>897</v>
      </c>
      <c r="C9" s="71" t="s">
        <v>911</v>
      </c>
      <c r="D9" s="71" t="s">
        <v>912</v>
      </c>
    </row>
    <row r="10" spans="1:4">
      <c r="A10" s="71">
        <v>9</v>
      </c>
      <c r="B10" s="71" t="s">
        <v>897</v>
      </c>
      <c r="C10" s="71" t="s">
        <v>913</v>
      </c>
      <c r="D10" s="71" t="s">
        <v>914</v>
      </c>
    </row>
    <row r="11" spans="1:4">
      <c r="A11" s="71">
        <v>10</v>
      </c>
      <c r="B11" s="71" t="s">
        <v>897</v>
      </c>
      <c r="C11" s="71" t="s">
        <v>915</v>
      </c>
      <c r="D11" s="71" t="s">
        <v>916</v>
      </c>
    </row>
    <row r="12" spans="1:4">
      <c r="A12" s="71">
        <v>11</v>
      </c>
      <c r="B12" s="71" t="s">
        <v>897</v>
      </c>
      <c r="C12" s="71" t="s">
        <v>917</v>
      </c>
      <c r="D12" s="71" t="s">
        <v>918</v>
      </c>
    </row>
    <row r="13" spans="1:4">
      <c r="A13" s="71">
        <v>12</v>
      </c>
      <c r="B13" s="71" t="s">
        <v>897</v>
      </c>
      <c r="C13" s="71" t="s">
        <v>919</v>
      </c>
      <c r="D13" s="71" t="s">
        <v>920</v>
      </c>
    </row>
    <row r="14" spans="1:4">
      <c r="A14" s="71">
        <v>13</v>
      </c>
      <c r="B14" s="71" t="s">
        <v>897</v>
      </c>
      <c r="C14" s="71" t="s">
        <v>921</v>
      </c>
      <c r="D14" s="71" t="s">
        <v>922</v>
      </c>
    </row>
    <row r="15" spans="1:4">
      <c r="A15" s="71">
        <v>14</v>
      </c>
      <c r="B15" s="71" t="s">
        <v>897</v>
      </c>
      <c r="C15" s="71" t="s">
        <v>923</v>
      </c>
      <c r="D15" s="71" t="s">
        <v>924</v>
      </c>
    </row>
    <row r="16" spans="1:4">
      <c r="A16" s="71">
        <v>15</v>
      </c>
      <c r="B16" s="71" t="s">
        <v>897</v>
      </c>
      <c r="C16" s="71" t="s">
        <v>925</v>
      </c>
      <c r="D16" s="71" t="s">
        <v>926</v>
      </c>
    </row>
    <row r="17" spans="1:4">
      <c r="A17" s="71">
        <v>16</v>
      </c>
      <c r="B17" s="71" t="s">
        <v>897</v>
      </c>
      <c r="C17" s="71" t="s">
        <v>927</v>
      </c>
      <c r="D17" s="71" t="s">
        <v>928</v>
      </c>
    </row>
    <row r="18" spans="1:4">
      <c r="A18" s="71">
        <v>17</v>
      </c>
      <c r="B18" s="71" t="s">
        <v>897</v>
      </c>
      <c r="C18" s="71" t="s">
        <v>929</v>
      </c>
      <c r="D18" s="71" t="s">
        <v>930</v>
      </c>
    </row>
    <row r="19" spans="1:4">
      <c r="A19" s="71">
        <v>18</v>
      </c>
      <c r="B19" s="71" t="s">
        <v>897</v>
      </c>
      <c r="C19" s="71" t="s">
        <v>931</v>
      </c>
      <c r="D19" s="71" t="s">
        <v>932</v>
      </c>
    </row>
    <row r="20" spans="1:4">
      <c r="A20" s="71">
        <v>19</v>
      </c>
      <c r="B20" s="71" t="s">
        <v>897</v>
      </c>
      <c r="C20" s="71" t="s">
        <v>933</v>
      </c>
      <c r="D20" s="71" t="s">
        <v>934</v>
      </c>
    </row>
    <row r="21" spans="1:4">
      <c r="A21" s="71">
        <v>20</v>
      </c>
      <c r="B21" s="71" t="s">
        <v>897</v>
      </c>
      <c r="C21" s="71" t="s">
        <v>935</v>
      </c>
      <c r="D21" s="71" t="s">
        <v>936</v>
      </c>
    </row>
    <row r="22" spans="1:4">
      <c r="A22" s="71">
        <v>21</v>
      </c>
      <c r="B22" s="71" t="s">
        <v>897</v>
      </c>
      <c r="C22" s="71" t="s">
        <v>937</v>
      </c>
      <c r="D22" s="71" t="s">
        <v>938</v>
      </c>
    </row>
    <row r="23" spans="1:4">
      <c r="A23" s="71">
        <v>22</v>
      </c>
      <c r="B23" s="71" t="s">
        <v>897</v>
      </c>
      <c r="C23" s="71" t="s">
        <v>939</v>
      </c>
      <c r="D23" s="71" t="s">
        <v>940</v>
      </c>
    </row>
    <row r="24" spans="1:4">
      <c r="A24" s="71">
        <v>23</v>
      </c>
      <c r="B24" s="71" t="s">
        <v>897</v>
      </c>
      <c r="C24" s="71" t="s">
        <v>941</v>
      </c>
      <c r="D24" s="71" t="s">
        <v>942</v>
      </c>
    </row>
    <row r="25" spans="1:4">
      <c r="A25" s="71">
        <v>24</v>
      </c>
      <c r="B25" s="71" t="s">
        <v>943</v>
      </c>
      <c r="C25" s="71" t="s">
        <v>945</v>
      </c>
      <c r="D25" s="71" t="s">
        <v>946</v>
      </c>
    </row>
    <row r="26" spans="1:4">
      <c r="A26" s="71">
        <v>25</v>
      </c>
      <c r="B26" s="71" t="s">
        <v>943</v>
      </c>
      <c r="C26" s="71" t="s">
        <v>943</v>
      </c>
      <c r="D26" s="71" t="s">
        <v>944</v>
      </c>
    </row>
    <row r="27" spans="1:4">
      <c r="A27" s="71">
        <v>26</v>
      </c>
      <c r="B27" s="71" t="s">
        <v>943</v>
      </c>
      <c r="C27" s="71" t="s">
        <v>947</v>
      </c>
      <c r="D27" s="71" t="s">
        <v>948</v>
      </c>
    </row>
    <row r="28" spans="1:4">
      <c r="A28" s="71">
        <v>27</v>
      </c>
      <c r="B28" s="71" t="s">
        <v>943</v>
      </c>
      <c r="C28" s="71" t="s">
        <v>949</v>
      </c>
      <c r="D28" s="71" t="s">
        <v>950</v>
      </c>
    </row>
    <row r="29" spans="1:4">
      <c r="A29" s="71">
        <v>28</v>
      </c>
      <c r="B29" s="71" t="s">
        <v>943</v>
      </c>
      <c r="C29" s="71" t="s">
        <v>951</v>
      </c>
      <c r="D29" s="71" t="s">
        <v>952</v>
      </c>
    </row>
    <row r="30" spans="1:4">
      <c r="A30" s="71">
        <v>29</v>
      </c>
      <c r="B30" s="71" t="s">
        <v>943</v>
      </c>
      <c r="C30" s="71" t="s">
        <v>953</v>
      </c>
      <c r="D30" s="71" t="s">
        <v>954</v>
      </c>
    </row>
    <row r="31" spans="1:4">
      <c r="A31" s="71">
        <v>30</v>
      </c>
      <c r="B31" s="71" t="s">
        <v>943</v>
      </c>
      <c r="C31" s="71" t="s">
        <v>955</v>
      </c>
      <c r="D31" s="71" t="s">
        <v>956</v>
      </c>
    </row>
    <row r="32" spans="1:4">
      <c r="A32" s="71">
        <v>31</v>
      </c>
      <c r="B32" s="71" t="s">
        <v>943</v>
      </c>
      <c r="C32" s="71" t="s">
        <v>957</v>
      </c>
      <c r="D32" s="71" t="s">
        <v>958</v>
      </c>
    </row>
    <row r="33" spans="1:4">
      <c r="A33" s="71">
        <v>32</v>
      </c>
      <c r="B33" s="71" t="s">
        <v>943</v>
      </c>
      <c r="C33" s="71" t="s">
        <v>959</v>
      </c>
      <c r="D33" s="71" t="s">
        <v>960</v>
      </c>
    </row>
    <row r="34" spans="1:4">
      <c r="A34" s="71">
        <v>33</v>
      </c>
      <c r="B34" s="71" t="s">
        <v>943</v>
      </c>
      <c r="C34" s="71" t="s">
        <v>961</v>
      </c>
      <c r="D34" s="71" t="s">
        <v>962</v>
      </c>
    </row>
    <row r="35" spans="1:4">
      <c r="A35" s="71">
        <v>34</v>
      </c>
      <c r="B35" s="71" t="s">
        <v>943</v>
      </c>
      <c r="C35" s="71" t="s">
        <v>963</v>
      </c>
      <c r="D35" s="71" t="s">
        <v>964</v>
      </c>
    </row>
    <row r="36" spans="1:4">
      <c r="A36" s="71">
        <v>35</v>
      </c>
      <c r="B36" s="71" t="s">
        <v>943</v>
      </c>
      <c r="C36" s="71" t="s">
        <v>965</v>
      </c>
      <c r="D36" s="71" t="s">
        <v>966</v>
      </c>
    </row>
    <row r="37" spans="1:4">
      <c r="A37" s="71">
        <v>36</v>
      </c>
      <c r="B37" s="71" t="s">
        <v>943</v>
      </c>
      <c r="C37" s="71" t="s">
        <v>967</v>
      </c>
      <c r="D37" s="71" t="s">
        <v>968</v>
      </c>
    </row>
    <row r="38" spans="1:4">
      <c r="A38" s="71">
        <v>37</v>
      </c>
      <c r="B38" s="71" t="s">
        <v>943</v>
      </c>
      <c r="C38" s="71" t="s">
        <v>969</v>
      </c>
      <c r="D38" s="71" t="s">
        <v>970</v>
      </c>
    </row>
    <row r="39" spans="1:4">
      <c r="A39" s="71">
        <v>38</v>
      </c>
      <c r="B39" s="71" t="s">
        <v>943</v>
      </c>
      <c r="C39" s="71" t="s">
        <v>971</v>
      </c>
      <c r="D39" s="71" t="s">
        <v>972</v>
      </c>
    </row>
    <row r="40" spans="1:4">
      <c r="A40" s="71">
        <v>39</v>
      </c>
      <c r="B40" s="71" t="s">
        <v>943</v>
      </c>
      <c r="C40" s="71" t="s">
        <v>973</v>
      </c>
      <c r="D40" s="71" t="s">
        <v>974</v>
      </c>
    </row>
    <row r="41" spans="1:4">
      <c r="A41" s="71">
        <v>40</v>
      </c>
      <c r="B41" s="71" t="s">
        <v>943</v>
      </c>
      <c r="C41" s="71" t="s">
        <v>975</v>
      </c>
      <c r="D41" s="71" t="s">
        <v>976</v>
      </c>
    </row>
    <row r="42" spans="1:4">
      <c r="A42" s="71">
        <v>41</v>
      </c>
      <c r="B42" s="71" t="s">
        <v>943</v>
      </c>
      <c r="C42" s="71" t="s">
        <v>977</v>
      </c>
      <c r="D42" s="71" t="s">
        <v>978</v>
      </c>
    </row>
    <row r="43" spans="1:4">
      <c r="A43" s="71">
        <v>42</v>
      </c>
      <c r="B43" s="71" t="s">
        <v>943</v>
      </c>
      <c r="C43" s="71" t="s">
        <v>979</v>
      </c>
      <c r="D43" s="71" t="s">
        <v>980</v>
      </c>
    </row>
    <row r="44" spans="1:4">
      <c r="A44" s="71">
        <v>43</v>
      </c>
      <c r="B44" s="71" t="s">
        <v>943</v>
      </c>
      <c r="C44" s="71" t="s">
        <v>981</v>
      </c>
      <c r="D44" s="71" t="s">
        <v>982</v>
      </c>
    </row>
    <row r="45" spans="1:4">
      <c r="A45" s="71">
        <v>44</v>
      </c>
      <c r="B45" s="71" t="s">
        <v>943</v>
      </c>
      <c r="C45" s="71" t="s">
        <v>983</v>
      </c>
      <c r="D45" s="71" t="s">
        <v>984</v>
      </c>
    </row>
    <row r="46" spans="1:4">
      <c r="A46" s="71">
        <v>45</v>
      </c>
      <c r="B46" s="71" t="s">
        <v>943</v>
      </c>
      <c r="C46" s="71" t="s">
        <v>985</v>
      </c>
      <c r="D46" s="71" t="s">
        <v>986</v>
      </c>
    </row>
    <row r="47" spans="1:4">
      <c r="A47" s="71">
        <v>46</v>
      </c>
      <c r="B47" s="71" t="s">
        <v>943</v>
      </c>
      <c r="C47" s="71" t="s">
        <v>987</v>
      </c>
      <c r="D47" s="71" t="s">
        <v>988</v>
      </c>
    </row>
    <row r="48" spans="1:4">
      <c r="A48" s="71">
        <v>47</v>
      </c>
      <c r="B48" s="71" t="s">
        <v>943</v>
      </c>
      <c r="C48" s="71" t="s">
        <v>989</v>
      </c>
      <c r="D48" s="71" t="s">
        <v>990</v>
      </c>
    </row>
    <row r="49" spans="1:4">
      <c r="A49" s="71">
        <v>48</v>
      </c>
      <c r="B49" s="71" t="s">
        <v>943</v>
      </c>
      <c r="C49" s="71" t="s">
        <v>991</v>
      </c>
      <c r="D49" s="71" t="s">
        <v>992</v>
      </c>
    </row>
    <row r="50" spans="1:4">
      <c r="A50" s="71">
        <v>49</v>
      </c>
      <c r="B50" s="71" t="s">
        <v>943</v>
      </c>
      <c r="C50" s="71" t="s">
        <v>993</v>
      </c>
      <c r="D50" s="71" t="s">
        <v>994</v>
      </c>
    </row>
    <row r="51" spans="1:4">
      <c r="A51" s="71">
        <v>50</v>
      </c>
      <c r="B51" s="71" t="s">
        <v>943</v>
      </c>
      <c r="C51" s="71" t="s">
        <v>995</v>
      </c>
      <c r="D51" s="71" t="s">
        <v>996</v>
      </c>
    </row>
    <row r="52" spans="1:4">
      <c r="A52" s="71">
        <v>51</v>
      </c>
      <c r="B52" s="71" t="s">
        <v>943</v>
      </c>
      <c r="C52" s="71" t="s">
        <v>997</v>
      </c>
      <c r="D52" s="71" t="s">
        <v>998</v>
      </c>
    </row>
    <row r="53" spans="1:4">
      <c r="A53" s="71">
        <v>52</v>
      </c>
      <c r="B53" s="71" t="s">
        <v>943</v>
      </c>
      <c r="C53" s="71" t="s">
        <v>999</v>
      </c>
      <c r="D53" s="71" t="s">
        <v>1000</v>
      </c>
    </row>
    <row r="54" spans="1:4">
      <c r="A54" s="71">
        <v>53</v>
      </c>
      <c r="B54" s="71" t="s">
        <v>1001</v>
      </c>
      <c r="C54" s="71" t="s">
        <v>1001</v>
      </c>
      <c r="D54" s="71" t="s">
        <v>1002</v>
      </c>
    </row>
    <row r="55" spans="1:4">
      <c r="A55" s="71">
        <v>54</v>
      </c>
      <c r="B55" s="71" t="s">
        <v>1001</v>
      </c>
      <c r="C55" s="71" t="s">
        <v>1003</v>
      </c>
      <c r="D55" s="71" t="s">
        <v>1004</v>
      </c>
    </row>
    <row r="56" spans="1:4">
      <c r="A56" s="71">
        <v>55</v>
      </c>
      <c r="B56" s="71" t="s">
        <v>1001</v>
      </c>
      <c r="C56" s="71" t="s">
        <v>1005</v>
      </c>
      <c r="D56" s="71" t="s">
        <v>1006</v>
      </c>
    </row>
    <row r="57" spans="1:4">
      <c r="A57" s="71">
        <v>56</v>
      </c>
      <c r="B57" s="71" t="s">
        <v>1001</v>
      </c>
      <c r="C57" s="71" t="s">
        <v>1007</v>
      </c>
      <c r="D57" s="71" t="s">
        <v>1008</v>
      </c>
    </row>
    <row r="58" spans="1:4">
      <c r="A58" s="71">
        <v>57</v>
      </c>
      <c r="B58" s="71" t="s">
        <v>1001</v>
      </c>
      <c r="C58" s="71" t="s">
        <v>1009</v>
      </c>
      <c r="D58" s="71" t="s">
        <v>1010</v>
      </c>
    </row>
    <row r="59" spans="1:4">
      <c r="A59" s="71">
        <v>58</v>
      </c>
      <c r="B59" s="71" t="s">
        <v>1001</v>
      </c>
      <c r="C59" s="71" t="s">
        <v>1011</v>
      </c>
      <c r="D59" s="71" t="s">
        <v>1012</v>
      </c>
    </row>
    <row r="60" spans="1:4">
      <c r="A60" s="71">
        <v>59</v>
      </c>
      <c r="B60" s="71" t="s">
        <v>1001</v>
      </c>
      <c r="C60" s="71" t="s">
        <v>1013</v>
      </c>
      <c r="D60" s="71" t="s">
        <v>1014</v>
      </c>
    </row>
    <row r="61" spans="1:4">
      <c r="A61" s="71">
        <v>60</v>
      </c>
      <c r="B61" s="71" t="s">
        <v>1001</v>
      </c>
      <c r="C61" s="71" t="s">
        <v>1015</v>
      </c>
      <c r="D61" s="71" t="s">
        <v>1016</v>
      </c>
    </row>
    <row r="62" spans="1:4">
      <c r="A62" s="71">
        <v>61</v>
      </c>
      <c r="B62" s="71" t="s">
        <v>1001</v>
      </c>
      <c r="C62" s="71" t="s">
        <v>1017</v>
      </c>
      <c r="D62" s="71" t="s">
        <v>1018</v>
      </c>
    </row>
    <row r="63" spans="1:4">
      <c r="A63" s="71">
        <v>62</v>
      </c>
      <c r="B63" s="71" t="s">
        <v>1001</v>
      </c>
      <c r="C63" s="71" t="s">
        <v>1019</v>
      </c>
      <c r="D63" s="71" t="s">
        <v>1020</v>
      </c>
    </row>
    <row r="64" spans="1:4">
      <c r="A64" s="71">
        <v>63</v>
      </c>
      <c r="B64" s="71" t="s">
        <v>1001</v>
      </c>
      <c r="C64" s="71" t="s">
        <v>1021</v>
      </c>
      <c r="D64" s="71" t="s">
        <v>1022</v>
      </c>
    </row>
    <row r="65" spans="1:4">
      <c r="A65" s="71">
        <v>64</v>
      </c>
      <c r="B65" s="71" t="s">
        <v>1001</v>
      </c>
      <c r="C65" s="71" t="s">
        <v>1023</v>
      </c>
      <c r="D65" s="71" t="s">
        <v>1024</v>
      </c>
    </row>
    <row r="66" spans="1:4">
      <c r="A66" s="71">
        <v>65</v>
      </c>
      <c r="B66" s="71" t="s">
        <v>1001</v>
      </c>
      <c r="C66" s="71" t="s">
        <v>1025</v>
      </c>
      <c r="D66" s="71" t="s">
        <v>1026</v>
      </c>
    </row>
    <row r="67" spans="1:4">
      <c r="A67" s="71">
        <v>66</v>
      </c>
      <c r="B67" s="71" t="s">
        <v>1001</v>
      </c>
      <c r="C67" s="71" t="s">
        <v>1027</v>
      </c>
      <c r="D67" s="71" t="s">
        <v>1028</v>
      </c>
    </row>
    <row r="68" spans="1:4">
      <c r="A68" s="71">
        <v>67</v>
      </c>
      <c r="B68" s="71" t="s">
        <v>1001</v>
      </c>
      <c r="C68" s="71" t="s">
        <v>1029</v>
      </c>
      <c r="D68" s="71" t="s">
        <v>1030</v>
      </c>
    </row>
    <row r="69" spans="1:4">
      <c r="A69" s="71">
        <v>68</v>
      </c>
      <c r="B69" s="71" t="s">
        <v>1001</v>
      </c>
      <c r="C69" s="71" t="s">
        <v>1031</v>
      </c>
      <c r="D69" s="71" t="s">
        <v>1032</v>
      </c>
    </row>
    <row r="70" spans="1:4">
      <c r="A70" s="71">
        <v>69</v>
      </c>
      <c r="B70" s="71" t="s">
        <v>1001</v>
      </c>
      <c r="C70" s="71" t="s">
        <v>1033</v>
      </c>
      <c r="D70" s="71" t="s">
        <v>1034</v>
      </c>
    </row>
    <row r="71" spans="1:4">
      <c r="A71" s="71">
        <v>70</v>
      </c>
      <c r="B71" s="71" t="s">
        <v>1001</v>
      </c>
      <c r="C71" s="71" t="s">
        <v>1035</v>
      </c>
      <c r="D71" s="71" t="s">
        <v>1036</v>
      </c>
    </row>
    <row r="72" spans="1:4">
      <c r="A72" s="71">
        <v>71</v>
      </c>
      <c r="B72" s="71" t="s">
        <v>1001</v>
      </c>
      <c r="C72" s="71" t="s">
        <v>1037</v>
      </c>
      <c r="D72" s="71" t="s">
        <v>1038</v>
      </c>
    </row>
    <row r="73" spans="1:4">
      <c r="A73" s="71">
        <v>72</v>
      </c>
      <c r="B73" s="71" t="s">
        <v>1001</v>
      </c>
      <c r="C73" s="71" t="s">
        <v>1039</v>
      </c>
      <c r="D73" s="71" t="s">
        <v>1040</v>
      </c>
    </row>
    <row r="74" spans="1:4">
      <c r="A74" s="71">
        <v>73</v>
      </c>
      <c r="B74" s="71" t="s">
        <v>1001</v>
      </c>
      <c r="C74" s="71" t="s">
        <v>1041</v>
      </c>
      <c r="D74" s="71" t="s">
        <v>1042</v>
      </c>
    </row>
    <row r="75" spans="1:4">
      <c r="A75" s="71">
        <v>74</v>
      </c>
      <c r="B75" s="71" t="s">
        <v>1001</v>
      </c>
      <c r="C75" s="71" t="s">
        <v>1043</v>
      </c>
      <c r="D75" s="71" t="s">
        <v>1044</v>
      </c>
    </row>
    <row r="76" spans="1:4">
      <c r="A76" s="71">
        <v>75</v>
      </c>
      <c r="B76" s="71" t="s">
        <v>1045</v>
      </c>
      <c r="C76" s="71" t="s">
        <v>1047</v>
      </c>
      <c r="D76" s="71" t="s">
        <v>1048</v>
      </c>
    </row>
    <row r="77" spans="1:4">
      <c r="A77" s="71">
        <v>76</v>
      </c>
      <c r="B77" s="71" t="s">
        <v>1045</v>
      </c>
      <c r="C77" s="71" t="s">
        <v>1049</v>
      </c>
      <c r="D77" s="71" t="s">
        <v>1050</v>
      </c>
    </row>
    <row r="78" spans="1:4">
      <c r="A78" s="71">
        <v>77</v>
      </c>
      <c r="B78" s="71" t="s">
        <v>1045</v>
      </c>
      <c r="C78" s="71" t="s">
        <v>1051</v>
      </c>
      <c r="D78" s="71" t="s">
        <v>1052</v>
      </c>
    </row>
    <row r="79" spans="1:4">
      <c r="A79" s="71">
        <v>78</v>
      </c>
      <c r="B79" s="71" t="s">
        <v>1045</v>
      </c>
      <c r="C79" s="71" t="s">
        <v>1045</v>
      </c>
      <c r="D79" s="71" t="s">
        <v>1046</v>
      </c>
    </row>
    <row r="80" spans="1:4">
      <c r="A80" s="71">
        <v>79</v>
      </c>
      <c r="B80" s="71" t="s">
        <v>1045</v>
      </c>
      <c r="C80" s="71" t="s">
        <v>1053</v>
      </c>
      <c r="D80" s="71" t="s">
        <v>1054</v>
      </c>
    </row>
    <row r="81" spans="1:4">
      <c r="A81" s="71">
        <v>80</v>
      </c>
      <c r="B81" s="71" t="s">
        <v>1045</v>
      </c>
      <c r="C81" s="71" t="s">
        <v>1055</v>
      </c>
      <c r="D81" s="71" t="s">
        <v>1056</v>
      </c>
    </row>
    <row r="82" spans="1:4">
      <c r="A82" s="71">
        <v>81</v>
      </c>
      <c r="B82" s="71" t="s">
        <v>1045</v>
      </c>
      <c r="C82" s="71" t="s">
        <v>1057</v>
      </c>
      <c r="D82" s="71" t="s">
        <v>1058</v>
      </c>
    </row>
    <row r="83" spans="1:4">
      <c r="A83" s="71">
        <v>82</v>
      </c>
      <c r="B83" s="71" t="s">
        <v>1045</v>
      </c>
      <c r="C83" s="71" t="s">
        <v>1059</v>
      </c>
      <c r="D83" s="71" t="s">
        <v>1060</v>
      </c>
    </row>
    <row r="84" spans="1:4">
      <c r="A84" s="71">
        <v>83</v>
      </c>
      <c r="B84" s="71" t="s">
        <v>1045</v>
      </c>
      <c r="C84" s="71" t="s">
        <v>1061</v>
      </c>
      <c r="D84" s="71" t="s">
        <v>1062</v>
      </c>
    </row>
    <row r="85" spans="1:4">
      <c r="A85" s="71">
        <v>84</v>
      </c>
      <c r="B85" s="71" t="s">
        <v>1045</v>
      </c>
      <c r="C85" s="71" t="s">
        <v>1063</v>
      </c>
      <c r="D85" s="71" t="s">
        <v>1064</v>
      </c>
    </row>
    <row r="86" spans="1:4">
      <c r="A86" s="71">
        <v>85</v>
      </c>
      <c r="B86" s="71" t="s">
        <v>1045</v>
      </c>
      <c r="C86" s="71" t="s">
        <v>1065</v>
      </c>
      <c r="D86" s="71" t="s">
        <v>1066</v>
      </c>
    </row>
    <row r="87" spans="1:4">
      <c r="A87" s="71">
        <v>86</v>
      </c>
      <c r="B87" s="71" t="s">
        <v>1045</v>
      </c>
      <c r="C87" s="71" t="s">
        <v>1067</v>
      </c>
      <c r="D87" s="71" t="s">
        <v>1068</v>
      </c>
    </row>
    <row r="88" spans="1:4">
      <c r="A88" s="71">
        <v>87</v>
      </c>
      <c r="B88" s="71" t="s">
        <v>1045</v>
      </c>
      <c r="C88" s="71" t="s">
        <v>1069</v>
      </c>
      <c r="D88" s="71" t="s">
        <v>1070</v>
      </c>
    </row>
    <row r="89" spans="1:4">
      <c r="A89" s="71">
        <v>88</v>
      </c>
      <c r="B89" s="71" t="s">
        <v>1045</v>
      </c>
      <c r="C89" s="71" t="s">
        <v>1071</v>
      </c>
      <c r="D89" s="71" t="s">
        <v>1072</v>
      </c>
    </row>
    <row r="90" spans="1:4">
      <c r="A90" s="71">
        <v>89</v>
      </c>
      <c r="B90" s="71" t="s">
        <v>1045</v>
      </c>
      <c r="C90" s="71" t="s">
        <v>1073</v>
      </c>
      <c r="D90" s="71" t="s">
        <v>1074</v>
      </c>
    </row>
    <row r="91" spans="1:4">
      <c r="A91" s="71">
        <v>90</v>
      </c>
      <c r="B91" s="71" t="s">
        <v>1045</v>
      </c>
      <c r="C91" s="71" t="s">
        <v>1075</v>
      </c>
      <c r="D91" s="71" t="s">
        <v>1076</v>
      </c>
    </row>
    <row r="92" spans="1:4">
      <c r="A92" s="71">
        <v>91</v>
      </c>
      <c r="B92" s="71" t="s">
        <v>1045</v>
      </c>
      <c r="C92" s="71" t="s">
        <v>1077</v>
      </c>
      <c r="D92" s="71" t="s">
        <v>1078</v>
      </c>
    </row>
    <row r="93" spans="1:4">
      <c r="A93" s="71">
        <v>92</v>
      </c>
      <c r="B93" s="71" t="s">
        <v>1045</v>
      </c>
      <c r="C93" s="71" t="s">
        <v>1079</v>
      </c>
      <c r="D93" s="71" t="s">
        <v>1080</v>
      </c>
    </row>
    <row r="94" spans="1:4">
      <c r="A94" s="71">
        <v>93</v>
      </c>
      <c r="B94" s="71" t="s">
        <v>1045</v>
      </c>
      <c r="C94" s="71" t="s">
        <v>1081</v>
      </c>
      <c r="D94" s="71" t="s">
        <v>1082</v>
      </c>
    </row>
    <row r="95" spans="1:4">
      <c r="A95" s="71">
        <v>94</v>
      </c>
      <c r="B95" s="71" t="s">
        <v>1045</v>
      </c>
      <c r="C95" s="71" t="s">
        <v>1083</v>
      </c>
      <c r="D95" s="71" t="s">
        <v>1084</v>
      </c>
    </row>
    <row r="96" spans="1:4">
      <c r="A96" s="71">
        <v>95</v>
      </c>
      <c r="B96" s="71" t="s">
        <v>1045</v>
      </c>
      <c r="C96" s="71" t="s">
        <v>1085</v>
      </c>
      <c r="D96" s="71" t="s">
        <v>1086</v>
      </c>
    </row>
    <row r="97" spans="1:4">
      <c r="A97" s="71">
        <v>96</v>
      </c>
      <c r="B97" s="71" t="s">
        <v>1045</v>
      </c>
      <c r="C97" s="71" t="s">
        <v>1087</v>
      </c>
      <c r="D97" s="71" t="s">
        <v>1088</v>
      </c>
    </row>
    <row r="98" spans="1:4">
      <c r="A98" s="71">
        <v>97</v>
      </c>
      <c r="B98" s="71" t="s">
        <v>1045</v>
      </c>
      <c r="C98" s="71" t="s">
        <v>1089</v>
      </c>
      <c r="D98" s="71" t="s">
        <v>1090</v>
      </c>
    </row>
    <row r="99" spans="1:4">
      <c r="A99" s="71">
        <v>98</v>
      </c>
      <c r="B99" s="71" t="s">
        <v>1045</v>
      </c>
      <c r="C99" s="71" t="s">
        <v>985</v>
      </c>
      <c r="D99" s="71" t="s">
        <v>1091</v>
      </c>
    </row>
    <row r="100" spans="1:4">
      <c r="A100" s="71">
        <v>99</v>
      </c>
      <c r="B100" s="71" t="s">
        <v>1045</v>
      </c>
      <c r="C100" s="71" t="s">
        <v>1092</v>
      </c>
      <c r="D100" s="71" t="s">
        <v>1093</v>
      </c>
    </row>
    <row r="101" spans="1:4">
      <c r="A101" s="71">
        <v>100</v>
      </c>
      <c r="B101" s="71" t="s">
        <v>1045</v>
      </c>
      <c r="C101" s="71" t="s">
        <v>1094</v>
      </c>
      <c r="D101" s="71" t="s">
        <v>1095</v>
      </c>
    </row>
    <row r="102" spans="1:4">
      <c r="A102" s="71">
        <v>101</v>
      </c>
      <c r="B102" s="71" t="s">
        <v>1045</v>
      </c>
      <c r="C102" s="71" t="s">
        <v>1096</v>
      </c>
      <c r="D102" s="71" t="s">
        <v>1097</v>
      </c>
    </row>
    <row r="103" spans="1:4">
      <c r="A103" s="71">
        <v>102</v>
      </c>
      <c r="B103" s="71" t="s">
        <v>1098</v>
      </c>
      <c r="C103" s="71" t="s">
        <v>1098</v>
      </c>
      <c r="D103" s="71" t="s">
        <v>1099</v>
      </c>
    </row>
    <row r="104" spans="1:4">
      <c r="A104" s="71">
        <v>103</v>
      </c>
      <c r="B104" s="71" t="s">
        <v>1098</v>
      </c>
      <c r="C104" s="71" t="s">
        <v>1100</v>
      </c>
      <c r="D104" s="71" t="s">
        <v>1101</v>
      </c>
    </row>
    <row r="105" spans="1:4">
      <c r="A105" s="71">
        <v>104</v>
      </c>
      <c r="B105" s="71" t="s">
        <v>1098</v>
      </c>
      <c r="C105" s="71" t="s">
        <v>1102</v>
      </c>
      <c r="D105" s="71" t="s">
        <v>1103</v>
      </c>
    </row>
    <row r="106" spans="1:4">
      <c r="A106" s="71">
        <v>105</v>
      </c>
      <c r="B106" s="71" t="s">
        <v>1098</v>
      </c>
      <c r="C106" s="71" t="s">
        <v>1104</v>
      </c>
      <c r="D106" s="71" t="s">
        <v>1105</v>
      </c>
    </row>
    <row r="107" spans="1:4">
      <c r="A107" s="71">
        <v>106</v>
      </c>
      <c r="B107" s="71" t="s">
        <v>1098</v>
      </c>
      <c r="C107" s="71" t="s">
        <v>1106</v>
      </c>
      <c r="D107" s="71" t="s">
        <v>1107</v>
      </c>
    </row>
    <row r="108" spans="1:4">
      <c r="A108" s="71">
        <v>107</v>
      </c>
      <c r="B108" s="71" t="s">
        <v>1098</v>
      </c>
      <c r="C108" s="71" t="s">
        <v>1108</v>
      </c>
      <c r="D108" s="71" t="s">
        <v>1109</v>
      </c>
    </row>
    <row r="109" spans="1:4">
      <c r="A109" s="71">
        <v>108</v>
      </c>
      <c r="B109" s="71" t="s">
        <v>1098</v>
      </c>
      <c r="C109" s="71" t="s">
        <v>1110</v>
      </c>
      <c r="D109" s="71" t="s">
        <v>1111</v>
      </c>
    </row>
    <row r="110" spans="1:4">
      <c r="A110" s="71">
        <v>109</v>
      </c>
      <c r="B110" s="71" t="s">
        <v>1098</v>
      </c>
      <c r="C110" s="71" t="s">
        <v>1112</v>
      </c>
      <c r="D110" s="71" t="s">
        <v>1113</v>
      </c>
    </row>
    <row r="111" spans="1:4">
      <c r="A111" s="71">
        <v>110</v>
      </c>
      <c r="B111" s="71" t="s">
        <v>1098</v>
      </c>
      <c r="C111" s="71" t="s">
        <v>1114</v>
      </c>
      <c r="D111" s="71" t="s">
        <v>1115</v>
      </c>
    </row>
    <row r="112" spans="1:4">
      <c r="A112" s="71">
        <v>111</v>
      </c>
      <c r="B112" s="71" t="s">
        <v>1098</v>
      </c>
      <c r="C112" s="71" t="s">
        <v>1116</v>
      </c>
      <c r="D112" s="71" t="s">
        <v>1117</v>
      </c>
    </row>
    <row r="113" spans="1:4">
      <c r="A113" s="71">
        <v>112</v>
      </c>
      <c r="B113" s="71" t="s">
        <v>1098</v>
      </c>
      <c r="C113" s="71" t="s">
        <v>1118</v>
      </c>
      <c r="D113" s="71" t="s">
        <v>1119</v>
      </c>
    </row>
    <row r="114" spans="1:4">
      <c r="A114" s="71">
        <v>113</v>
      </c>
      <c r="B114" s="71" t="s">
        <v>1098</v>
      </c>
      <c r="C114" s="71" t="s">
        <v>1120</v>
      </c>
      <c r="D114" s="71" t="s">
        <v>1121</v>
      </c>
    </row>
    <row r="115" spans="1:4">
      <c r="A115" s="71">
        <v>114</v>
      </c>
      <c r="B115" s="71" t="s">
        <v>1098</v>
      </c>
      <c r="C115" s="71" t="s">
        <v>1122</v>
      </c>
      <c r="D115" s="71" t="s">
        <v>1123</v>
      </c>
    </row>
    <row r="116" spans="1:4">
      <c r="A116" s="71">
        <v>115</v>
      </c>
      <c r="B116" s="71" t="s">
        <v>1098</v>
      </c>
      <c r="C116" s="71" t="s">
        <v>1124</v>
      </c>
      <c r="D116" s="71" t="s">
        <v>1125</v>
      </c>
    </row>
    <row r="117" spans="1:4">
      <c r="A117" s="71">
        <v>116</v>
      </c>
      <c r="B117" s="71" t="s">
        <v>1098</v>
      </c>
      <c r="C117" s="71" t="s">
        <v>1126</v>
      </c>
      <c r="D117" s="71" t="s">
        <v>1127</v>
      </c>
    </row>
    <row r="118" spans="1:4">
      <c r="A118" s="71">
        <v>117</v>
      </c>
      <c r="B118" s="71" t="s">
        <v>1098</v>
      </c>
      <c r="C118" s="71" t="s">
        <v>1128</v>
      </c>
      <c r="D118" s="71" t="s">
        <v>1129</v>
      </c>
    </row>
    <row r="119" spans="1:4">
      <c r="A119" s="71">
        <v>118</v>
      </c>
      <c r="B119" s="71" t="s">
        <v>1098</v>
      </c>
      <c r="C119" s="71" t="s">
        <v>1130</v>
      </c>
      <c r="D119" s="71" t="s">
        <v>1131</v>
      </c>
    </row>
    <row r="120" spans="1:4">
      <c r="A120" s="71">
        <v>119</v>
      </c>
      <c r="B120" s="71" t="s">
        <v>1098</v>
      </c>
      <c r="C120" s="71" t="s">
        <v>1132</v>
      </c>
      <c r="D120" s="71" t="s">
        <v>1133</v>
      </c>
    </row>
    <row r="121" spans="1:4">
      <c r="A121" s="71">
        <v>120</v>
      </c>
      <c r="B121" s="71" t="s">
        <v>1098</v>
      </c>
      <c r="C121" s="71" t="s">
        <v>1134</v>
      </c>
      <c r="D121" s="71" t="s">
        <v>1135</v>
      </c>
    </row>
    <row r="122" spans="1:4">
      <c r="A122" s="71">
        <v>121</v>
      </c>
      <c r="B122" s="71" t="s">
        <v>1098</v>
      </c>
      <c r="C122" s="71" t="s">
        <v>1136</v>
      </c>
      <c r="D122" s="71" t="s">
        <v>1137</v>
      </c>
    </row>
    <row r="123" spans="1:4">
      <c r="A123" s="71">
        <v>122</v>
      </c>
      <c r="B123" s="71" t="s">
        <v>1098</v>
      </c>
      <c r="C123" s="71" t="s">
        <v>1138</v>
      </c>
      <c r="D123" s="71" t="s">
        <v>1139</v>
      </c>
    </row>
    <row r="124" spans="1:4">
      <c r="A124" s="71">
        <v>123</v>
      </c>
      <c r="B124" s="71" t="s">
        <v>1140</v>
      </c>
      <c r="C124" s="71" t="s">
        <v>1140</v>
      </c>
      <c r="D124" s="71" t="s">
        <v>1141</v>
      </c>
    </row>
    <row r="125" spans="1:4">
      <c r="A125" s="71">
        <v>124</v>
      </c>
      <c r="B125" s="71" t="s">
        <v>1140</v>
      </c>
      <c r="C125" s="71" t="s">
        <v>1142</v>
      </c>
      <c r="D125" s="71" t="s">
        <v>1143</v>
      </c>
    </row>
    <row r="126" spans="1:4">
      <c r="A126" s="71">
        <v>125</v>
      </c>
      <c r="B126" s="71" t="s">
        <v>1140</v>
      </c>
      <c r="C126" s="71" t="s">
        <v>1144</v>
      </c>
      <c r="D126" s="71" t="s">
        <v>1145</v>
      </c>
    </row>
    <row r="127" spans="1:4">
      <c r="A127" s="71">
        <v>126</v>
      </c>
      <c r="B127" s="71" t="s">
        <v>1140</v>
      </c>
      <c r="C127" s="71" t="s">
        <v>1146</v>
      </c>
      <c r="D127" s="71" t="s">
        <v>1147</v>
      </c>
    </row>
    <row r="128" spans="1:4">
      <c r="A128" s="71">
        <v>127</v>
      </c>
      <c r="B128" s="71" t="s">
        <v>1140</v>
      </c>
      <c r="C128" s="71" t="s">
        <v>1148</v>
      </c>
      <c r="D128" s="71" t="s">
        <v>1149</v>
      </c>
    </row>
    <row r="129" spans="1:4">
      <c r="A129" s="71">
        <v>128</v>
      </c>
      <c r="B129" s="71" t="s">
        <v>1140</v>
      </c>
      <c r="C129" s="71" t="s">
        <v>1150</v>
      </c>
      <c r="D129" s="71" t="s">
        <v>1151</v>
      </c>
    </row>
    <row r="130" spans="1:4">
      <c r="A130" s="71">
        <v>129</v>
      </c>
      <c r="B130" s="71" t="s">
        <v>1140</v>
      </c>
      <c r="C130" s="71" t="s">
        <v>1152</v>
      </c>
      <c r="D130" s="71" t="s">
        <v>1153</v>
      </c>
    </row>
    <row r="131" spans="1:4">
      <c r="A131" s="71">
        <v>130</v>
      </c>
      <c r="B131" s="71" t="s">
        <v>1140</v>
      </c>
      <c r="C131" s="71" t="s">
        <v>1154</v>
      </c>
      <c r="D131" s="71" t="s">
        <v>1155</v>
      </c>
    </row>
    <row r="132" spans="1:4">
      <c r="A132" s="71">
        <v>131</v>
      </c>
      <c r="B132" s="71" t="s">
        <v>1140</v>
      </c>
      <c r="C132" s="71" t="s">
        <v>1156</v>
      </c>
      <c r="D132" s="71" t="s">
        <v>1157</v>
      </c>
    </row>
    <row r="133" spans="1:4">
      <c r="A133" s="71">
        <v>132</v>
      </c>
      <c r="B133" s="71" t="s">
        <v>1140</v>
      </c>
      <c r="C133" s="71" t="s">
        <v>1158</v>
      </c>
      <c r="D133" s="71" t="s">
        <v>1159</v>
      </c>
    </row>
    <row r="134" spans="1:4">
      <c r="A134" s="71">
        <v>133</v>
      </c>
      <c r="B134" s="71" t="s">
        <v>1140</v>
      </c>
      <c r="C134" s="71" t="s">
        <v>1160</v>
      </c>
      <c r="D134" s="71" t="s">
        <v>1161</v>
      </c>
    </row>
    <row r="135" spans="1:4">
      <c r="A135" s="71">
        <v>134</v>
      </c>
      <c r="B135" s="71" t="s">
        <v>1140</v>
      </c>
      <c r="C135" s="71" t="s">
        <v>1162</v>
      </c>
      <c r="D135" s="71" t="s">
        <v>1163</v>
      </c>
    </row>
    <row r="136" spans="1:4">
      <c r="A136" s="71">
        <v>135</v>
      </c>
      <c r="B136" s="71" t="s">
        <v>1140</v>
      </c>
      <c r="C136" s="71" t="s">
        <v>1164</v>
      </c>
      <c r="D136" s="71" t="s">
        <v>1165</v>
      </c>
    </row>
    <row r="137" spans="1:4">
      <c r="A137" s="71">
        <v>136</v>
      </c>
      <c r="B137" s="71" t="s">
        <v>1140</v>
      </c>
      <c r="C137" s="71" t="s">
        <v>1166</v>
      </c>
      <c r="D137" s="71" t="s">
        <v>1167</v>
      </c>
    </row>
    <row r="138" spans="1:4">
      <c r="A138" s="71">
        <v>137</v>
      </c>
      <c r="B138" s="71" t="s">
        <v>1140</v>
      </c>
      <c r="C138" s="71" t="s">
        <v>1168</v>
      </c>
      <c r="D138" s="71" t="s">
        <v>1169</v>
      </c>
    </row>
    <row r="139" spans="1:4">
      <c r="A139" s="71">
        <v>138</v>
      </c>
      <c r="B139" s="71" t="s">
        <v>1140</v>
      </c>
      <c r="C139" s="71" t="s">
        <v>1170</v>
      </c>
      <c r="D139" s="71" t="s">
        <v>1171</v>
      </c>
    </row>
    <row r="140" spans="1:4">
      <c r="A140" s="71">
        <v>139</v>
      </c>
      <c r="B140" s="71" t="s">
        <v>1140</v>
      </c>
      <c r="C140" s="71" t="s">
        <v>1172</v>
      </c>
      <c r="D140" s="71" t="s">
        <v>1173</v>
      </c>
    </row>
    <row r="141" spans="1:4">
      <c r="A141" s="71">
        <v>140</v>
      </c>
      <c r="B141" s="71" t="s">
        <v>1140</v>
      </c>
      <c r="C141" s="71" t="s">
        <v>1174</v>
      </c>
      <c r="D141" s="71" t="s">
        <v>1175</v>
      </c>
    </row>
    <row r="142" spans="1:4">
      <c r="A142" s="71">
        <v>141</v>
      </c>
      <c r="B142" s="71" t="s">
        <v>1140</v>
      </c>
      <c r="C142" s="71" t="s">
        <v>1176</v>
      </c>
      <c r="D142" s="71" t="s">
        <v>1177</v>
      </c>
    </row>
    <row r="143" spans="1:4">
      <c r="A143" s="71">
        <v>142</v>
      </c>
      <c r="B143" s="71" t="s">
        <v>1140</v>
      </c>
      <c r="C143" s="71" t="s">
        <v>1178</v>
      </c>
      <c r="D143" s="71" t="s">
        <v>1179</v>
      </c>
    </row>
    <row r="144" spans="1:4">
      <c r="A144" s="71">
        <v>143</v>
      </c>
      <c r="B144" s="71" t="s">
        <v>1140</v>
      </c>
      <c r="C144" s="71" t="s">
        <v>1180</v>
      </c>
      <c r="D144" s="71" t="s">
        <v>1181</v>
      </c>
    </row>
    <row r="145" spans="1:4">
      <c r="A145" s="71">
        <v>144</v>
      </c>
      <c r="B145" s="71" t="s">
        <v>1140</v>
      </c>
      <c r="C145" s="71" t="s">
        <v>1182</v>
      </c>
      <c r="D145" s="71" t="s">
        <v>1183</v>
      </c>
    </row>
    <row r="146" spans="1:4">
      <c r="A146" s="71">
        <v>145</v>
      </c>
      <c r="B146" s="71" t="s">
        <v>1184</v>
      </c>
      <c r="C146" s="71" t="s">
        <v>1186</v>
      </c>
      <c r="D146" s="71" t="s">
        <v>1187</v>
      </c>
    </row>
    <row r="147" spans="1:4">
      <c r="A147" s="71">
        <v>146</v>
      </c>
      <c r="B147" s="71" t="s">
        <v>1184</v>
      </c>
      <c r="C147" s="71" t="s">
        <v>1184</v>
      </c>
      <c r="D147" s="71" t="s">
        <v>1185</v>
      </c>
    </row>
    <row r="148" spans="1:4">
      <c r="A148" s="71">
        <v>147</v>
      </c>
      <c r="B148" s="71" t="s">
        <v>1184</v>
      </c>
      <c r="C148" s="71" t="s">
        <v>1188</v>
      </c>
      <c r="D148" s="71" t="s">
        <v>1189</v>
      </c>
    </row>
    <row r="149" spans="1:4">
      <c r="A149" s="71">
        <v>148</v>
      </c>
      <c r="B149" s="71" t="s">
        <v>1184</v>
      </c>
      <c r="C149" s="71" t="s">
        <v>1142</v>
      </c>
      <c r="D149" s="71" t="s">
        <v>1190</v>
      </c>
    </row>
    <row r="150" spans="1:4">
      <c r="A150" s="71">
        <v>149</v>
      </c>
      <c r="B150" s="71" t="s">
        <v>1184</v>
      </c>
      <c r="C150" s="71" t="s">
        <v>1191</v>
      </c>
      <c r="D150" s="71" t="s">
        <v>1192</v>
      </c>
    </row>
    <row r="151" spans="1:4">
      <c r="A151" s="71">
        <v>150</v>
      </c>
      <c r="B151" s="71" t="s">
        <v>1184</v>
      </c>
      <c r="C151" s="71" t="s">
        <v>1193</v>
      </c>
      <c r="D151" s="71" t="s">
        <v>1194</v>
      </c>
    </row>
    <row r="152" spans="1:4">
      <c r="A152" s="71">
        <v>151</v>
      </c>
      <c r="B152" s="71" t="s">
        <v>1184</v>
      </c>
      <c r="C152" s="71" t="s">
        <v>1146</v>
      </c>
      <c r="D152" s="71" t="s">
        <v>1195</v>
      </c>
    </row>
    <row r="153" spans="1:4">
      <c r="A153" s="71">
        <v>152</v>
      </c>
      <c r="B153" s="71" t="s">
        <v>1184</v>
      </c>
      <c r="C153" s="71" t="s">
        <v>1196</v>
      </c>
      <c r="D153" s="71" t="s">
        <v>1197</v>
      </c>
    </row>
    <row r="154" spans="1:4">
      <c r="A154" s="71">
        <v>153</v>
      </c>
      <c r="B154" s="71" t="s">
        <v>1184</v>
      </c>
      <c r="C154" s="71" t="s">
        <v>1198</v>
      </c>
      <c r="D154" s="71" t="s">
        <v>1199</v>
      </c>
    </row>
    <row r="155" spans="1:4">
      <c r="A155" s="71">
        <v>154</v>
      </c>
      <c r="B155" s="71" t="s">
        <v>1184</v>
      </c>
      <c r="C155" s="71" t="s">
        <v>1200</v>
      </c>
      <c r="D155" s="71" t="s">
        <v>1201</v>
      </c>
    </row>
    <row r="156" spans="1:4">
      <c r="A156" s="71">
        <v>155</v>
      </c>
      <c r="B156" s="71" t="s">
        <v>1184</v>
      </c>
      <c r="C156" s="71" t="s">
        <v>1202</v>
      </c>
      <c r="D156" s="71" t="s">
        <v>1203</v>
      </c>
    </row>
    <row r="157" spans="1:4">
      <c r="A157" s="71">
        <v>156</v>
      </c>
      <c r="B157" s="71" t="s">
        <v>1184</v>
      </c>
      <c r="C157" s="71" t="s">
        <v>1204</v>
      </c>
      <c r="D157" s="71" t="s">
        <v>1205</v>
      </c>
    </row>
    <row r="158" spans="1:4">
      <c r="A158" s="71">
        <v>157</v>
      </c>
      <c r="B158" s="71" t="s">
        <v>1184</v>
      </c>
      <c r="C158" s="71" t="s">
        <v>1206</v>
      </c>
      <c r="D158" s="71" t="s">
        <v>1207</v>
      </c>
    </row>
    <row r="159" spans="1:4">
      <c r="A159" s="71">
        <v>158</v>
      </c>
      <c r="B159" s="71" t="s">
        <v>1184</v>
      </c>
      <c r="C159" s="71" t="s">
        <v>1208</v>
      </c>
      <c r="D159" s="71" t="s">
        <v>1209</v>
      </c>
    </row>
    <row r="160" spans="1:4">
      <c r="A160" s="71">
        <v>159</v>
      </c>
      <c r="B160" s="71" t="s">
        <v>1184</v>
      </c>
      <c r="C160" s="71" t="s">
        <v>1210</v>
      </c>
      <c r="D160" s="71" t="s">
        <v>1211</v>
      </c>
    </row>
    <row r="161" spans="1:4">
      <c r="A161" s="71">
        <v>160</v>
      </c>
      <c r="B161" s="71" t="s">
        <v>1184</v>
      </c>
      <c r="C161" s="71" t="s">
        <v>1212</v>
      </c>
      <c r="D161" s="71" t="s">
        <v>1213</v>
      </c>
    </row>
    <row r="162" spans="1:4">
      <c r="A162" s="71">
        <v>161</v>
      </c>
      <c r="B162" s="71" t="s">
        <v>1184</v>
      </c>
      <c r="C162" s="71" t="s">
        <v>1214</v>
      </c>
      <c r="D162" s="71" t="s">
        <v>1215</v>
      </c>
    </row>
    <row r="163" spans="1:4">
      <c r="A163" s="71">
        <v>162</v>
      </c>
      <c r="B163" s="71" t="s">
        <v>1184</v>
      </c>
      <c r="C163" s="71" t="s">
        <v>1216</v>
      </c>
      <c r="D163" s="71" t="s">
        <v>1217</v>
      </c>
    </row>
    <row r="164" spans="1:4">
      <c r="A164" s="71">
        <v>163</v>
      </c>
      <c r="B164" s="71" t="s">
        <v>1184</v>
      </c>
      <c r="C164" s="71" t="s">
        <v>1218</v>
      </c>
      <c r="D164" s="71" t="s">
        <v>1219</v>
      </c>
    </row>
    <row r="165" spans="1:4">
      <c r="A165" s="71">
        <v>164</v>
      </c>
      <c r="B165" s="71" t="s">
        <v>1184</v>
      </c>
      <c r="C165" s="71" t="s">
        <v>1220</v>
      </c>
      <c r="D165" s="71" t="s">
        <v>1221</v>
      </c>
    </row>
    <row r="166" spans="1:4">
      <c r="A166" s="71">
        <v>165</v>
      </c>
      <c r="B166" s="71" t="s">
        <v>1184</v>
      </c>
      <c r="C166" s="71" t="s">
        <v>1222</v>
      </c>
      <c r="D166" s="71" t="s">
        <v>1223</v>
      </c>
    </row>
    <row r="167" spans="1:4">
      <c r="A167" s="71">
        <v>166</v>
      </c>
      <c r="B167" s="71" t="s">
        <v>1184</v>
      </c>
      <c r="C167" s="71" t="s">
        <v>1224</v>
      </c>
      <c r="D167" s="71" t="s">
        <v>1225</v>
      </c>
    </row>
    <row r="168" spans="1:4">
      <c r="A168" s="71">
        <v>167</v>
      </c>
      <c r="B168" s="71" t="s">
        <v>1184</v>
      </c>
      <c r="C168" s="71" t="s">
        <v>1226</v>
      </c>
      <c r="D168" s="71" t="s">
        <v>1227</v>
      </c>
    </row>
    <row r="169" spans="1:4">
      <c r="A169" s="71">
        <v>168</v>
      </c>
      <c r="B169" s="71" t="s">
        <v>1184</v>
      </c>
      <c r="C169" s="71" t="s">
        <v>1228</v>
      </c>
      <c r="D169" s="71" t="s">
        <v>1229</v>
      </c>
    </row>
    <row r="170" spans="1:4">
      <c r="A170" s="71">
        <v>169</v>
      </c>
      <c r="B170" s="71" t="s">
        <v>1184</v>
      </c>
      <c r="C170" s="71" t="s">
        <v>1230</v>
      </c>
      <c r="D170" s="71" t="s">
        <v>1231</v>
      </c>
    </row>
    <row r="171" spans="1:4">
      <c r="A171" s="71">
        <v>170</v>
      </c>
      <c r="B171" s="71" t="s">
        <v>1184</v>
      </c>
      <c r="C171" s="71" t="s">
        <v>1232</v>
      </c>
      <c r="D171" s="71" t="s">
        <v>1233</v>
      </c>
    </row>
    <row r="172" spans="1:4">
      <c r="A172" s="71">
        <v>171</v>
      </c>
      <c r="B172" s="71" t="s">
        <v>1184</v>
      </c>
      <c r="C172" s="71" t="s">
        <v>1234</v>
      </c>
      <c r="D172" s="71" t="s">
        <v>1235</v>
      </c>
    </row>
    <row r="173" spans="1:4">
      <c r="A173" s="71">
        <v>172</v>
      </c>
      <c r="B173" s="71" t="s">
        <v>1184</v>
      </c>
      <c r="C173" s="71" t="s">
        <v>1236</v>
      </c>
      <c r="D173" s="71" t="s">
        <v>1237</v>
      </c>
    </row>
    <row r="174" spans="1:4">
      <c r="A174" s="71">
        <v>173</v>
      </c>
      <c r="B174" s="71" t="s">
        <v>1184</v>
      </c>
      <c r="C174" s="71" t="s">
        <v>1238</v>
      </c>
      <c r="D174" s="71" t="s">
        <v>1239</v>
      </c>
    </row>
    <row r="175" spans="1:4">
      <c r="A175" s="71">
        <v>174</v>
      </c>
      <c r="B175" s="71" t="s">
        <v>1184</v>
      </c>
      <c r="C175" s="71" t="s">
        <v>1240</v>
      </c>
      <c r="D175" s="71" t="s">
        <v>1241</v>
      </c>
    </row>
    <row r="176" spans="1:4">
      <c r="A176" s="71">
        <v>175</v>
      </c>
      <c r="B176" s="71" t="s">
        <v>1184</v>
      </c>
      <c r="C176" s="71" t="s">
        <v>1242</v>
      </c>
      <c r="D176" s="71" t="s">
        <v>1243</v>
      </c>
    </row>
    <row r="177" spans="1:4">
      <c r="A177" s="71">
        <v>176</v>
      </c>
      <c r="B177" s="71" t="s">
        <v>1184</v>
      </c>
      <c r="C177" s="71" t="s">
        <v>1244</v>
      </c>
      <c r="D177" s="71" t="s">
        <v>1245</v>
      </c>
    </row>
    <row r="178" spans="1:4">
      <c r="A178" s="71">
        <v>177</v>
      </c>
      <c r="B178" s="71" t="s">
        <v>1184</v>
      </c>
      <c r="C178" s="71" t="s">
        <v>1246</v>
      </c>
      <c r="D178" s="71" t="s">
        <v>1247</v>
      </c>
    </row>
    <row r="179" spans="1:4">
      <c r="A179" s="71">
        <v>178</v>
      </c>
      <c r="B179" s="71" t="s">
        <v>1184</v>
      </c>
      <c r="C179" s="71" t="s">
        <v>1248</v>
      </c>
      <c r="D179" s="71" t="s">
        <v>1249</v>
      </c>
    </row>
    <row r="180" spans="1:4">
      <c r="A180" s="71">
        <v>179</v>
      </c>
      <c r="B180" s="71" t="s">
        <v>1184</v>
      </c>
      <c r="C180" s="71" t="s">
        <v>1250</v>
      </c>
      <c r="D180" s="71" t="s">
        <v>1251</v>
      </c>
    </row>
    <row r="181" spans="1:4">
      <c r="A181" s="71">
        <v>180</v>
      </c>
      <c r="B181" s="71" t="s">
        <v>1184</v>
      </c>
      <c r="C181" s="71" t="s">
        <v>1252</v>
      </c>
      <c r="D181" s="71" t="s">
        <v>1253</v>
      </c>
    </row>
    <row r="182" spans="1:4">
      <c r="A182" s="71">
        <v>181</v>
      </c>
      <c r="B182" s="71" t="s">
        <v>1184</v>
      </c>
      <c r="C182" s="71" t="s">
        <v>1254</v>
      </c>
      <c r="D182" s="71" t="s">
        <v>1255</v>
      </c>
    </row>
    <row r="183" spans="1:4">
      <c r="A183" s="71">
        <v>182</v>
      </c>
      <c r="B183" s="71" t="s">
        <v>1184</v>
      </c>
      <c r="C183" s="71" t="s">
        <v>1256</v>
      </c>
      <c r="D183" s="71" t="s">
        <v>1257</v>
      </c>
    </row>
    <row r="184" spans="1:4">
      <c r="A184" s="71">
        <v>183</v>
      </c>
      <c r="B184" s="71" t="s">
        <v>1258</v>
      </c>
      <c r="C184" s="71" t="s">
        <v>1260</v>
      </c>
      <c r="D184" s="71" t="s">
        <v>1261</v>
      </c>
    </row>
    <row r="185" spans="1:4">
      <c r="A185" s="71">
        <v>184</v>
      </c>
      <c r="B185" s="71" t="s">
        <v>1258</v>
      </c>
      <c r="C185" s="71" t="s">
        <v>1258</v>
      </c>
      <c r="D185" s="71" t="s">
        <v>1259</v>
      </c>
    </row>
    <row r="186" spans="1:4">
      <c r="A186" s="71">
        <v>185</v>
      </c>
      <c r="B186" s="71" t="s">
        <v>1258</v>
      </c>
      <c r="C186" s="71" t="s">
        <v>1262</v>
      </c>
      <c r="D186" s="71" t="s">
        <v>1263</v>
      </c>
    </row>
    <row r="187" spans="1:4">
      <c r="A187" s="71">
        <v>186</v>
      </c>
      <c r="B187" s="71" t="s">
        <v>1258</v>
      </c>
      <c r="C187" s="71" t="s">
        <v>1264</v>
      </c>
      <c r="D187" s="71" t="s">
        <v>1265</v>
      </c>
    </row>
    <row r="188" spans="1:4">
      <c r="A188" s="71">
        <v>187</v>
      </c>
      <c r="B188" s="71" t="s">
        <v>1258</v>
      </c>
      <c r="C188" s="71" t="s">
        <v>1266</v>
      </c>
      <c r="D188" s="71" t="s">
        <v>1267</v>
      </c>
    </row>
    <row r="189" spans="1:4">
      <c r="A189" s="71">
        <v>188</v>
      </c>
      <c r="B189" s="71" t="s">
        <v>1258</v>
      </c>
      <c r="C189" s="71" t="s">
        <v>1268</v>
      </c>
      <c r="D189" s="71" t="s">
        <v>1269</v>
      </c>
    </row>
    <row r="190" spans="1:4">
      <c r="A190" s="71">
        <v>189</v>
      </c>
      <c r="B190" s="71" t="s">
        <v>1258</v>
      </c>
      <c r="C190" s="71" t="s">
        <v>1270</v>
      </c>
      <c r="D190" s="71" t="s">
        <v>1271</v>
      </c>
    </row>
    <row r="191" spans="1:4">
      <c r="A191" s="71">
        <v>190</v>
      </c>
      <c r="B191" s="71" t="s">
        <v>1258</v>
      </c>
      <c r="C191" s="71" t="s">
        <v>1272</v>
      </c>
      <c r="D191" s="71" t="s">
        <v>1273</v>
      </c>
    </row>
    <row r="192" spans="1:4">
      <c r="A192" s="71">
        <v>191</v>
      </c>
      <c r="B192" s="71" t="s">
        <v>1258</v>
      </c>
      <c r="C192" s="71" t="s">
        <v>1274</v>
      </c>
      <c r="D192" s="71" t="s">
        <v>1275</v>
      </c>
    </row>
    <row r="193" spans="1:4">
      <c r="A193" s="71">
        <v>192</v>
      </c>
      <c r="B193" s="71" t="s">
        <v>1258</v>
      </c>
      <c r="C193" s="71" t="s">
        <v>1276</v>
      </c>
      <c r="D193" s="71" t="s">
        <v>1277</v>
      </c>
    </row>
    <row r="194" spans="1:4">
      <c r="A194" s="71">
        <v>193</v>
      </c>
      <c r="B194" s="71" t="s">
        <v>1258</v>
      </c>
      <c r="C194" s="71" t="s">
        <v>1278</v>
      </c>
      <c r="D194" s="71" t="s">
        <v>1279</v>
      </c>
    </row>
    <row r="195" spans="1:4">
      <c r="A195" s="71">
        <v>194</v>
      </c>
      <c r="B195" s="71" t="s">
        <v>1258</v>
      </c>
      <c r="C195" s="71" t="s">
        <v>1280</v>
      </c>
      <c r="D195" s="71" t="s">
        <v>1281</v>
      </c>
    </row>
    <row r="196" spans="1:4">
      <c r="A196" s="71">
        <v>195</v>
      </c>
      <c r="B196" s="71" t="s">
        <v>1258</v>
      </c>
      <c r="C196" s="71" t="s">
        <v>1282</v>
      </c>
      <c r="D196" s="71" t="s">
        <v>1283</v>
      </c>
    </row>
    <row r="197" spans="1:4">
      <c r="A197" s="71">
        <v>196</v>
      </c>
      <c r="B197" s="71" t="s">
        <v>1258</v>
      </c>
      <c r="C197" s="71" t="s">
        <v>1284</v>
      </c>
      <c r="D197" s="71" t="s">
        <v>1285</v>
      </c>
    </row>
    <row r="198" spans="1:4">
      <c r="A198" s="71">
        <v>197</v>
      </c>
      <c r="B198" s="71" t="s">
        <v>1258</v>
      </c>
      <c r="C198" s="71" t="s">
        <v>1286</v>
      </c>
      <c r="D198" s="71" t="s">
        <v>1287</v>
      </c>
    </row>
    <row r="199" spans="1:4">
      <c r="A199" s="71">
        <v>198</v>
      </c>
      <c r="B199" s="71" t="s">
        <v>1258</v>
      </c>
      <c r="C199" s="71" t="s">
        <v>1288</v>
      </c>
      <c r="D199" s="71" t="s">
        <v>1289</v>
      </c>
    </row>
    <row r="200" spans="1:4">
      <c r="A200" s="71">
        <v>199</v>
      </c>
      <c r="B200" s="71" t="s">
        <v>1258</v>
      </c>
      <c r="C200" s="71" t="s">
        <v>1290</v>
      </c>
      <c r="D200" s="71" t="s">
        <v>1291</v>
      </c>
    </row>
    <row r="201" spans="1:4">
      <c r="A201" s="71">
        <v>200</v>
      </c>
      <c r="B201" s="71" t="s">
        <v>1258</v>
      </c>
      <c r="C201" s="71" t="s">
        <v>1292</v>
      </c>
      <c r="D201" s="71" t="s">
        <v>1293</v>
      </c>
    </row>
    <row r="202" spans="1:4">
      <c r="A202" s="71">
        <v>201</v>
      </c>
      <c r="B202" s="71" t="s">
        <v>1258</v>
      </c>
      <c r="C202" s="71" t="s">
        <v>1294</v>
      </c>
      <c r="D202" s="71" t="s">
        <v>1295</v>
      </c>
    </row>
    <row r="203" spans="1:4">
      <c r="A203" s="71">
        <v>202</v>
      </c>
      <c r="B203" s="71" t="s">
        <v>1258</v>
      </c>
      <c r="C203" s="71" t="s">
        <v>1296</v>
      </c>
      <c r="D203" s="71" t="s">
        <v>1297</v>
      </c>
    </row>
    <row r="204" spans="1:4">
      <c r="A204" s="71">
        <v>203</v>
      </c>
      <c r="B204" s="71" t="s">
        <v>1258</v>
      </c>
      <c r="C204" s="71" t="s">
        <v>1298</v>
      </c>
      <c r="D204" s="71" t="s">
        <v>1299</v>
      </c>
    </row>
    <row r="205" spans="1:4">
      <c r="A205" s="71">
        <v>204</v>
      </c>
      <c r="B205" s="71" t="s">
        <v>1258</v>
      </c>
      <c r="C205" s="71" t="s">
        <v>1300</v>
      </c>
      <c r="D205" s="71" t="s">
        <v>1301</v>
      </c>
    </row>
    <row r="206" spans="1:4">
      <c r="A206" s="71">
        <v>205</v>
      </c>
      <c r="B206" s="71" t="s">
        <v>1258</v>
      </c>
      <c r="C206" s="71" t="s">
        <v>1302</v>
      </c>
      <c r="D206" s="71" t="s">
        <v>1303</v>
      </c>
    </row>
    <row r="207" spans="1:4">
      <c r="A207" s="71">
        <v>206</v>
      </c>
      <c r="B207" s="71" t="s">
        <v>1304</v>
      </c>
      <c r="C207" s="71" t="s">
        <v>1306</v>
      </c>
      <c r="D207" s="71" t="s">
        <v>1307</v>
      </c>
    </row>
    <row r="208" spans="1:4">
      <c r="A208" s="71">
        <v>207</v>
      </c>
      <c r="B208" s="71" t="s">
        <v>1304</v>
      </c>
      <c r="C208" s="71" t="s">
        <v>1304</v>
      </c>
      <c r="D208" s="71" t="s">
        <v>1305</v>
      </c>
    </row>
    <row r="209" spans="1:4">
      <c r="A209" s="71">
        <v>208</v>
      </c>
      <c r="B209" s="71" t="s">
        <v>1304</v>
      </c>
      <c r="C209" s="71" t="s">
        <v>1308</v>
      </c>
      <c r="D209" s="71" t="s">
        <v>1309</v>
      </c>
    </row>
    <row r="210" spans="1:4">
      <c r="A210" s="71">
        <v>209</v>
      </c>
      <c r="B210" s="71" t="s">
        <v>1304</v>
      </c>
      <c r="C210" s="71" t="s">
        <v>1310</v>
      </c>
      <c r="D210" s="71" t="s">
        <v>1311</v>
      </c>
    </row>
    <row r="211" spans="1:4">
      <c r="A211" s="71">
        <v>210</v>
      </c>
      <c r="B211" s="71" t="s">
        <v>1304</v>
      </c>
      <c r="C211" s="71" t="s">
        <v>1312</v>
      </c>
      <c r="D211" s="71" t="s">
        <v>1313</v>
      </c>
    </row>
    <row r="212" spans="1:4">
      <c r="A212" s="71">
        <v>211</v>
      </c>
      <c r="B212" s="71" t="s">
        <v>1304</v>
      </c>
      <c r="C212" s="71" t="s">
        <v>1314</v>
      </c>
      <c r="D212" s="71" t="s">
        <v>1315</v>
      </c>
    </row>
    <row r="213" spans="1:4">
      <c r="A213" s="71">
        <v>212</v>
      </c>
      <c r="B213" s="71" t="s">
        <v>1304</v>
      </c>
      <c r="C213" s="71" t="s">
        <v>1316</v>
      </c>
      <c r="D213" s="71" t="s">
        <v>1317</v>
      </c>
    </row>
    <row r="214" spans="1:4">
      <c r="A214" s="71">
        <v>213</v>
      </c>
      <c r="B214" s="71" t="s">
        <v>1304</v>
      </c>
      <c r="C214" s="71" t="s">
        <v>1318</v>
      </c>
      <c r="D214" s="71" t="s">
        <v>1319</v>
      </c>
    </row>
    <row r="215" spans="1:4">
      <c r="A215" s="71">
        <v>214</v>
      </c>
      <c r="B215" s="71" t="s">
        <v>1304</v>
      </c>
      <c r="C215" s="71" t="s">
        <v>1320</v>
      </c>
      <c r="D215" s="71" t="s">
        <v>1321</v>
      </c>
    </row>
    <row r="216" spans="1:4">
      <c r="A216" s="71">
        <v>215</v>
      </c>
      <c r="B216" s="71" t="s">
        <v>1304</v>
      </c>
      <c r="C216" s="71" t="s">
        <v>1322</v>
      </c>
      <c r="D216" s="71" t="s">
        <v>1323</v>
      </c>
    </row>
    <row r="217" spans="1:4">
      <c r="A217" s="71">
        <v>216</v>
      </c>
      <c r="B217" s="71" t="s">
        <v>1304</v>
      </c>
      <c r="C217" s="71" t="s">
        <v>1324</v>
      </c>
      <c r="D217" s="71" t="s">
        <v>1325</v>
      </c>
    </row>
    <row r="218" spans="1:4">
      <c r="A218" s="71">
        <v>217</v>
      </c>
      <c r="B218" s="71" t="s">
        <v>1304</v>
      </c>
      <c r="C218" s="71" t="s">
        <v>1326</v>
      </c>
      <c r="D218" s="71" t="s">
        <v>1327</v>
      </c>
    </row>
    <row r="219" spans="1:4">
      <c r="A219" s="71">
        <v>218</v>
      </c>
      <c r="B219" s="71" t="s">
        <v>1304</v>
      </c>
      <c r="C219" s="71" t="s">
        <v>1328</v>
      </c>
      <c r="D219" s="71" t="s">
        <v>1329</v>
      </c>
    </row>
    <row r="220" spans="1:4">
      <c r="A220" s="71">
        <v>219</v>
      </c>
      <c r="B220" s="71" t="s">
        <v>1304</v>
      </c>
      <c r="C220" s="71" t="s">
        <v>1330</v>
      </c>
      <c r="D220" s="71" t="s">
        <v>1331</v>
      </c>
    </row>
    <row r="221" spans="1:4">
      <c r="A221" s="71">
        <v>220</v>
      </c>
      <c r="B221" s="71" t="s">
        <v>1304</v>
      </c>
      <c r="C221" s="71" t="s">
        <v>1332</v>
      </c>
      <c r="D221" s="71" t="s">
        <v>1333</v>
      </c>
    </row>
    <row r="222" spans="1:4">
      <c r="A222" s="71">
        <v>221</v>
      </c>
      <c r="B222" s="71" t="s">
        <v>1304</v>
      </c>
      <c r="C222" s="71" t="s">
        <v>1334</v>
      </c>
      <c r="D222" s="71" t="s">
        <v>1335</v>
      </c>
    </row>
    <row r="223" spans="1:4">
      <c r="A223" s="71">
        <v>222</v>
      </c>
      <c r="B223" s="71" t="s">
        <v>1304</v>
      </c>
      <c r="C223" s="71" t="s">
        <v>1336</v>
      </c>
      <c r="D223" s="71" t="s">
        <v>1337</v>
      </c>
    </row>
    <row r="224" spans="1:4">
      <c r="A224" s="71">
        <v>223</v>
      </c>
      <c r="B224" s="71" t="s">
        <v>1304</v>
      </c>
      <c r="C224" s="71" t="s">
        <v>1338</v>
      </c>
      <c r="D224" s="71" t="s">
        <v>1339</v>
      </c>
    </row>
    <row r="225" spans="1:4">
      <c r="A225" s="71">
        <v>224</v>
      </c>
      <c r="B225" s="71" t="s">
        <v>1340</v>
      </c>
      <c r="C225" s="71" t="s">
        <v>1340</v>
      </c>
      <c r="D225" s="71" t="s">
        <v>1341</v>
      </c>
    </row>
    <row r="226" spans="1:4">
      <c r="A226" s="71">
        <v>225</v>
      </c>
      <c r="B226" s="71" t="s">
        <v>1340</v>
      </c>
      <c r="C226" s="71" t="s">
        <v>1342</v>
      </c>
      <c r="D226" s="71" t="s">
        <v>1343</v>
      </c>
    </row>
    <row r="227" spans="1:4">
      <c r="A227" s="71">
        <v>226</v>
      </c>
      <c r="B227" s="71" t="s">
        <v>1340</v>
      </c>
      <c r="C227" s="71" t="s">
        <v>1344</v>
      </c>
      <c r="D227" s="71" t="s">
        <v>1345</v>
      </c>
    </row>
    <row r="228" spans="1:4">
      <c r="A228" s="71">
        <v>227</v>
      </c>
      <c r="B228" s="71" t="s">
        <v>1340</v>
      </c>
      <c r="C228" s="71" t="s">
        <v>1346</v>
      </c>
      <c r="D228" s="71" t="s">
        <v>1347</v>
      </c>
    </row>
    <row r="229" spans="1:4">
      <c r="A229" s="71">
        <v>228</v>
      </c>
      <c r="B229" s="71" t="s">
        <v>1340</v>
      </c>
      <c r="C229" s="71" t="s">
        <v>1348</v>
      </c>
      <c r="D229" s="71" t="s">
        <v>1349</v>
      </c>
    </row>
    <row r="230" spans="1:4">
      <c r="A230" s="71">
        <v>229</v>
      </c>
      <c r="B230" s="71" t="s">
        <v>1340</v>
      </c>
      <c r="C230" s="71" t="s">
        <v>1350</v>
      </c>
      <c r="D230" s="71" t="s">
        <v>1351</v>
      </c>
    </row>
    <row r="231" spans="1:4">
      <c r="A231" s="71">
        <v>230</v>
      </c>
      <c r="B231" s="71" t="s">
        <v>1340</v>
      </c>
      <c r="C231" s="71" t="s">
        <v>1352</v>
      </c>
      <c r="D231" s="71" t="s">
        <v>1353</v>
      </c>
    </row>
    <row r="232" spans="1:4">
      <c r="A232" s="71">
        <v>231</v>
      </c>
      <c r="B232" s="71" t="s">
        <v>1340</v>
      </c>
      <c r="C232" s="71" t="s">
        <v>1354</v>
      </c>
      <c r="D232" s="71" t="s">
        <v>1355</v>
      </c>
    </row>
    <row r="233" spans="1:4">
      <c r="A233" s="71">
        <v>232</v>
      </c>
      <c r="B233" s="71" t="s">
        <v>1340</v>
      </c>
      <c r="C233" s="71" t="s">
        <v>1356</v>
      </c>
      <c r="D233" s="71" t="s">
        <v>1357</v>
      </c>
    </row>
    <row r="234" spans="1:4">
      <c r="A234" s="71">
        <v>233</v>
      </c>
      <c r="B234" s="71" t="s">
        <v>1340</v>
      </c>
      <c r="C234" s="71" t="s">
        <v>1358</v>
      </c>
      <c r="D234" s="71" t="s">
        <v>1359</v>
      </c>
    </row>
    <row r="235" spans="1:4">
      <c r="A235" s="71">
        <v>234</v>
      </c>
      <c r="B235" s="71" t="s">
        <v>1340</v>
      </c>
      <c r="C235" s="71" t="s">
        <v>1360</v>
      </c>
      <c r="D235" s="71" t="s">
        <v>1361</v>
      </c>
    </row>
    <row r="236" spans="1:4">
      <c r="A236" s="71">
        <v>235</v>
      </c>
      <c r="B236" s="71" t="s">
        <v>1340</v>
      </c>
      <c r="C236" s="71" t="s">
        <v>1362</v>
      </c>
      <c r="D236" s="71" t="s">
        <v>1363</v>
      </c>
    </row>
    <row r="237" spans="1:4">
      <c r="A237" s="71">
        <v>236</v>
      </c>
      <c r="B237" s="71" t="s">
        <v>1340</v>
      </c>
      <c r="C237" s="71" t="s">
        <v>1364</v>
      </c>
      <c r="D237" s="71" t="s">
        <v>1365</v>
      </c>
    </row>
    <row r="238" spans="1:4">
      <c r="A238" s="71">
        <v>237</v>
      </c>
      <c r="B238" s="71" t="s">
        <v>1366</v>
      </c>
      <c r="C238" s="71" t="s">
        <v>1368</v>
      </c>
      <c r="D238" s="71" t="s">
        <v>1369</v>
      </c>
    </row>
    <row r="239" spans="1:4">
      <c r="A239" s="71">
        <v>238</v>
      </c>
      <c r="B239" s="71" t="s">
        <v>1366</v>
      </c>
      <c r="C239" s="71" t="s">
        <v>1366</v>
      </c>
      <c r="D239" s="71" t="s">
        <v>1367</v>
      </c>
    </row>
    <row r="240" spans="1:4">
      <c r="A240" s="71">
        <v>239</v>
      </c>
      <c r="B240" s="71" t="s">
        <v>1366</v>
      </c>
      <c r="C240" s="71" t="s">
        <v>1370</v>
      </c>
      <c r="D240" s="71" t="s">
        <v>1371</v>
      </c>
    </row>
    <row r="241" spans="1:4">
      <c r="A241" s="71">
        <v>240</v>
      </c>
      <c r="B241" s="71" t="s">
        <v>1366</v>
      </c>
      <c r="C241" s="71" t="s">
        <v>1372</v>
      </c>
      <c r="D241" s="71" t="s">
        <v>1373</v>
      </c>
    </row>
    <row r="242" spans="1:4">
      <c r="A242" s="71">
        <v>241</v>
      </c>
      <c r="B242" s="71" t="s">
        <v>1366</v>
      </c>
      <c r="C242" s="71" t="s">
        <v>1374</v>
      </c>
      <c r="D242" s="71" t="s">
        <v>1375</v>
      </c>
    </row>
    <row r="243" spans="1:4">
      <c r="A243" s="71">
        <v>242</v>
      </c>
      <c r="B243" s="71" t="s">
        <v>1366</v>
      </c>
      <c r="C243" s="71" t="s">
        <v>1376</v>
      </c>
      <c r="D243" s="71" t="s">
        <v>1377</v>
      </c>
    </row>
    <row r="244" spans="1:4">
      <c r="A244" s="71">
        <v>243</v>
      </c>
      <c r="B244" s="71" t="s">
        <v>1366</v>
      </c>
      <c r="C244" s="71" t="s">
        <v>1378</v>
      </c>
      <c r="D244" s="71" t="s">
        <v>1379</v>
      </c>
    </row>
    <row r="245" spans="1:4">
      <c r="A245" s="71">
        <v>244</v>
      </c>
      <c r="B245" s="71" t="s">
        <v>1366</v>
      </c>
      <c r="C245" s="71" t="s">
        <v>1380</v>
      </c>
      <c r="D245" s="71" t="s">
        <v>1381</v>
      </c>
    </row>
    <row r="246" spans="1:4">
      <c r="A246" s="71">
        <v>245</v>
      </c>
      <c r="B246" s="71" t="s">
        <v>1366</v>
      </c>
      <c r="C246" s="71" t="s">
        <v>1382</v>
      </c>
      <c r="D246" s="71" t="s">
        <v>1383</v>
      </c>
    </row>
    <row r="247" spans="1:4">
      <c r="A247" s="71">
        <v>246</v>
      </c>
      <c r="B247" s="71" t="s">
        <v>1366</v>
      </c>
      <c r="C247" s="71" t="s">
        <v>1384</v>
      </c>
      <c r="D247" s="71" t="s">
        <v>1385</v>
      </c>
    </row>
    <row r="248" spans="1:4">
      <c r="A248" s="71">
        <v>247</v>
      </c>
      <c r="B248" s="71" t="s">
        <v>1366</v>
      </c>
      <c r="C248" s="71" t="s">
        <v>1386</v>
      </c>
      <c r="D248" s="71" t="s">
        <v>1387</v>
      </c>
    </row>
    <row r="249" spans="1:4">
      <c r="A249" s="71">
        <v>248</v>
      </c>
      <c r="B249" s="71" t="s">
        <v>1366</v>
      </c>
      <c r="C249" s="71" t="s">
        <v>1388</v>
      </c>
      <c r="D249" s="71" t="s">
        <v>1389</v>
      </c>
    </row>
    <row r="250" spans="1:4">
      <c r="A250" s="71">
        <v>249</v>
      </c>
      <c r="B250" s="71" t="s">
        <v>1366</v>
      </c>
      <c r="C250" s="71" t="s">
        <v>1390</v>
      </c>
      <c r="D250" s="71" t="s">
        <v>1391</v>
      </c>
    </row>
    <row r="251" spans="1:4">
      <c r="A251" s="71">
        <v>250</v>
      </c>
      <c r="B251" s="71" t="s">
        <v>1366</v>
      </c>
      <c r="C251" s="71" t="s">
        <v>1392</v>
      </c>
      <c r="D251" s="71" t="s">
        <v>1393</v>
      </c>
    </row>
    <row r="252" spans="1:4">
      <c r="A252" s="71">
        <v>251</v>
      </c>
      <c r="B252" s="71" t="s">
        <v>1366</v>
      </c>
      <c r="C252" s="71" t="s">
        <v>1394</v>
      </c>
      <c r="D252" s="71" t="s">
        <v>1395</v>
      </c>
    </row>
    <row r="253" spans="1:4">
      <c r="A253" s="71">
        <v>252</v>
      </c>
      <c r="B253" s="71" t="s">
        <v>1396</v>
      </c>
      <c r="C253" s="71" t="s">
        <v>1396</v>
      </c>
      <c r="D253" s="71" t="s">
        <v>1397</v>
      </c>
    </row>
    <row r="254" spans="1:4">
      <c r="A254" s="71">
        <v>253</v>
      </c>
      <c r="B254" s="71" t="s">
        <v>1396</v>
      </c>
      <c r="C254" s="71" t="s">
        <v>1398</v>
      </c>
      <c r="D254" s="71" t="s">
        <v>1399</v>
      </c>
    </row>
    <row r="255" spans="1:4">
      <c r="A255" s="71">
        <v>254</v>
      </c>
      <c r="B255" s="71" t="s">
        <v>1396</v>
      </c>
      <c r="C255" s="71" t="s">
        <v>1400</v>
      </c>
      <c r="D255" s="71" t="s">
        <v>1401</v>
      </c>
    </row>
    <row r="256" spans="1:4">
      <c r="A256" s="71">
        <v>255</v>
      </c>
      <c r="B256" s="71" t="s">
        <v>1396</v>
      </c>
      <c r="C256" s="71" t="s">
        <v>1402</v>
      </c>
      <c r="D256" s="71" t="s">
        <v>1403</v>
      </c>
    </row>
    <row r="257" spans="1:4">
      <c r="A257" s="71">
        <v>256</v>
      </c>
      <c r="B257" s="71" t="s">
        <v>1396</v>
      </c>
      <c r="C257" s="71" t="s">
        <v>1404</v>
      </c>
      <c r="D257" s="71" t="s">
        <v>1405</v>
      </c>
    </row>
    <row r="258" spans="1:4">
      <c r="A258" s="71">
        <v>257</v>
      </c>
      <c r="B258" s="71" t="s">
        <v>1396</v>
      </c>
      <c r="C258" s="71" t="s">
        <v>1406</v>
      </c>
      <c r="D258" s="71" t="s">
        <v>1407</v>
      </c>
    </row>
    <row r="259" spans="1:4">
      <c r="A259" s="71">
        <v>258</v>
      </c>
      <c r="B259" s="71" t="s">
        <v>1396</v>
      </c>
      <c r="C259" s="71" t="s">
        <v>1408</v>
      </c>
      <c r="D259" s="71" t="s">
        <v>1409</v>
      </c>
    </row>
    <row r="260" spans="1:4">
      <c r="A260" s="71">
        <v>259</v>
      </c>
      <c r="B260" s="71" t="s">
        <v>1396</v>
      </c>
      <c r="C260" s="71" t="s">
        <v>1410</v>
      </c>
      <c r="D260" s="71" t="s">
        <v>1411</v>
      </c>
    </row>
    <row r="261" spans="1:4">
      <c r="A261" s="71">
        <v>260</v>
      </c>
      <c r="B261" s="71" t="s">
        <v>1396</v>
      </c>
      <c r="C261" s="71" t="s">
        <v>1412</v>
      </c>
      <c r="D261" s="71" t="s">
        <v>1413</v>
      </c>
    </row>
    <row r="262" spans="1:4">
      <c r="A262" s="71">
        <v>261</v>
      </c>
      <c r="B262" s="71" t="s">
        <v>1396</v>
      </c>
      <c r="C262" s="71" t="s">
        <v>1414</v>
      </c>
      <c r="D262" s="71" t="s">
        <v>1415</v>
      </c>
    </row>
    <row r="263" spans="1:4">
      <c r="A263" s="71">
        <v>262</v>
      </c>
      <c r="B263" s="71" t="s">
        <v>1396</v>
      </c>
      <c r="C263" s="71" t="s">
        <v>1416</v>
      </c>
      <c r="D263" s="71" t="s">
        <v>1417</v>
      </c>
    </row>
    <row r="264" spans="1:4">
      <c r="A264" s="71">
        <v>263</v>
      </c>
      <c r="B264" s="71" t="s">
        <v>1396</v>
      </c>
      <c r="C264" s="71" t="s">
        <v>1418</v>
      </c>
      <c r="D264" s="71" t="s">
        <v>1419</v>
      </c>
    </row>
    <row r="265" spans="1:4">
      <c r="A265" s="71">
        <v>264</v>
      </c>
      <c r="B265" s="71" t="s">
        <v>1396</v>
      </c>
      <c r="C265" s="71" t="s">
        <v>1420</v>
      </c>
      <c r="D265" s="71" t="s">
        <v>1421</v>
      </c>
    </row>
    <row r="266" spans="1:4">
      <c r="A266" s="71">
        <v>265</v>
      </c>
      <c r="B266" s="71" t="s">
        <v>1396</v>
      </c>
      <c r="C266" s="71" t="s">
        <v>1422</v>
      </c>
      <c r="D266" s="71" t="s">
        <v>1423</v>
      </c>
    </row>
    <row r="267" spans="1:4">
      <c r="A267" s="71">
        <v>266</v>
      </c>
      <c r="B267" s="71" t="s">
        <v>1396</v>
      </c>
      <c r="C267" s="71" t="s">
        <v>1424</v>
      </c>
      <c r="D267" s="71" t="s">
        <v>1425</v>
      </c>
    </row>
    <row r="268" spans="1:4">
      <c r="A268" s="71">
        <v>267</v>
      </c>
      <c r="B268" s="71" t="s">
        <v>1396</v>
      </c>
      <c r="C268" s="71" t="s">
        <v>1426</v>
      </c>
      <c r="D268" s="71" t="s">
        <v>1427</v>
      </c>
    </row>
    <row r="269" spans="1:4">
      <c r="A269" s="71">
        <v>268</v>
      </c>
      <c r="B269" s="71" t="s">
        <v>1396</v>
      </c>
      <c r="C269" s="71" t="s">
        <v>1428</v>
      </c>
      <c r="D269" s="71" t="s">
        <v>1429</v>
      </c>
    </row>
    <row r="270" spans="1:4">
      <c r="A270" s="71">
        <v>269</v>
      </c>
      <c r="B270" s="71" t="s">
        <v>1396</v>
      </c>
      <c r="C270" s="71" t="s">
        <v>1430</v>
      </c>
      <c r="D270" s="71" t="s">
        <v>1431</v>
      </c>
    </row>
    <row r="271" spans="1:4">
      <c r="A271" s="71">
        <v>270</v>
      </c>
      <c r="B271" s="71" t="s">
        <v>1396</v>
      </c>
      <c r="C271" s="71" t="s">
        <v>1432</v>
      </c>
      <c r="D271" s="71" t="s">
        <v>1433</v>
      </c>
    </row>
    <row r="272" spans="1:4">
      <c r="A272" s="71">
        <v>271</v>
      </c>
      <c r="B272" s="71" t="s">
        <v>1434</v>
      </c>
      <c r="C272" s="71" t="s">
        <v>1436</v>
      </c>
      <c r="D272" s="71" t="s">
        <v>1437</v>
      </c>
    </row>
    <row r="273" spans="1:4">
      <c r="A273" s="71">
        <v>272</v>
      </c>
      <c r="B273" s="71" t="s">
        <v>1434</v>
      </c>
      <c r="C273" s="71" t="s">
        <v>1438</v>
      </c>
      <c r="D273" s="71" t="s">
        <v>1439</v>
      </c>
    </row>
    <row r="274" spans="1:4">
      <c r="A274" s="71">
        <v>273</v>
      </c>
      <c r="B274" s="71" t="s">
        <v>1434</v>
      </c>
      <c r="C274" s="71" t="s">
        <v>1440</v>
      </c>
      <c r="D274" s="71" t="s">
        <v>1441</v>
      </c>
    </row>
    <row r="275" spans="1:4">
      <c r="A275" s="71">
        <v>274</v>
      </c>
      <c r="B275" s="71" t="s">
        <v>1434</v>
      </c>
      <c r="C275" s="71" t="s">
        <v>1434</v>
      </c>
      <c r="D275" s="71" t="s">
        <v>1435</v>
      </c>
    </row>
    <row r="276" spans="1:4">
      <c r="A276" s="71">
        <v>275</v>
      </c>
      <c r="B276" s="71" t="s">
        <v>1434</v>
      </c>
      <c r="C276" s="71" t="s">
        <v>1442</v>
      </c>
      <c r="D276" s="71" t="s">
        <v>1443</v>
      </c>
    </row>
    <row r="277" spans="1:4">
      <c r="A277" s="71">
        <v>276</v>
      </c>
      <c r="B277" s="71" t="s">
        <v>1434</v>
      </c>
      <c r="C277" s="71" t="s">
        <v>1444</v>
      </c>
      <c r="D277" s="71" t="s">
        <v>1445</v>
      </c>
    </row>
    <row r="278" spans="1:4">
      <c r="A278" s="71">
        <v>277</v>
      </c>
      <c r="B278" s="71" t="s">
        <v>1434</v>
      </c>
      <c r="C278" s="71" t="s">
        <v>1446</v>
      </c>
      <c r="D278" s="71" t="s">
        <v>1447</v>
      </c>
    </row>
    <row r="279" spans="1:4">
      <c r="A279" s="71">
        <v>278</v>
      </c>
      <c r="B279" s="71" t="s">
        <v>1434</v>
      </c>
      <c r="C279" s="71" t="s">
        <v>1448</v>
      </c>
      <c r="D279" s="71" t="s">
        <v>1449</v>
      </c>
    </row>
    <row r="280" spans="1:4">
      <c r="A280" s="71">
        <v>279</v>
      </c>
      <c r="B280" s="71" t="s">
        <v>1434</v>
      </c>
      <c r="C280" s="71" t="s">
        <v>1450</v>
      </c>
      <c r="D280" s="71" t="s">
        <v>1451</v>
      </c>
    </row>
    <row r="281" spans="1:4">
      <c r="A281" s="71">
        <v>280</v>
      </c>
      <c r="B281" s="71" t="s">
        <v>1434</v>
      </c>
      <c r="C281" s="71" t="s">
        <v>921</v>
      </c>
      <c r="D281" s="71" t="s">
        <v>1452</v>
      </c>
    </row>
    <row r="282" spans="1:4">
      <c r="A282" s="71">
        <v>281</v>
      </c>
      <c r="B282" s="71" t="s">
        <v>1434</v>
      </c>
      <c r="C282" s="71" t="s">
        <v>1453</v>
      </c>
      <c r="D282" s="71" t="s">
        <v>1454</v>
      </c>
    </row>
    <row r="283" spans="1:4">
      <c r="A283" s="71">
        <v>282</v>
      </c>
      <c r="B283" s="71" t="s">
        <v>1434</v>
      </c>
      <c r="C283" s="71" t="s">
        <v>1455</v>
      </c>
      <c r="D283" s="71" t="s">
        <v>1456</v>
      </c>
    </row>
    <row r="284" spans="1:4">
      <c r="A284" s="71">
        <v>283</v>
      </c>
      <c r="B284" s="71" t="s">
        <v>1434</v>
      </c>
      <c r="C284" s="71" t="s">
        <v>1457</v>
      </c>
      <c r="D284" s="71" t="s">
        <v>1458</v>
      </c>
    </row>
    <row r="285" spans="1:4">
      <c r="A285" s="71">
        <v>284</v>
      </c>
      <c r="B285" s="71" t="s">
        <v>1434</v>
      </c>
      <c r="C285" s="71" t="s">
        <v>1459</v>
      </c>
      <c r="D285" s="71" t="s">
        <v>1460</v>
      </c>
    </row>
    <row r="286" spans="1:4">
      <c r="A286" s="71">
        <v>285</v>
      </c>
      <c r="B286" s="71" t="s">
        <v>1434</v>
      </c>
      <c r="C286" s="71" t="s">
        <v>1461</v>
      </c>
      <c r="D286" s="71" t="s">
        <v>1462</v>
      </c>
    </row>
    <row r="287" spans="1:4">
      <c r="A287" s="71">
        <v>286</v>
      </c>
      <c r="B287" s="71" t="s">
        <v>1434</v>
      </c>
      <c r="C287" s="71" t="s">
        <v>1463</v>
      </c>
      <c r="D287" s="71" t="s">
        <v>1464</v>
      </c>
    </row>
    <row r="288" spans="1:4">
      <c r="A288" s="71">
        <v>287</v>
      </c>
      <c r="B288" s="71" t="s">
        <v>1434</v>
      </c>
      <c r="C288" s="71" t="s">
        <v>1465</v>
      </c>
      <c r="D288" s="71" t="s">
        <v>1466</v>
      </c>
    </row>
    <row r="289" spans="1:4">
      <c r="A289" s="71">
        <v>288</v>
      </c>
      <c r="B289" s="71" t="s">
        <v>1434</v>
      </c>
      <c r="C289" s="71" t="s">
        <v>1467</v>
      </c>
      <c r="D289" s="71" t="s">
        <v>1468</v>
      </c>
    </row>
    <row r="290" spans="1:4">
      <c r="A290" s="71">
        <v>289</v>
      </c>
      <c r="B290" s="71" t="s">
        <v>1434</v>
      </c>
      <c r="C290" s="71" t="s">
        <v>1469</v>
      </c>
      <c r="D290" s="71" t="s">
        <v>1470</v>
      </c>
    </row>
    <row r="291" spans="1:4">
      <c r="A291" s="71">
        <v>290</v>
      </c>
      <c r="B291" s="71" t="s">
        <v>1434</v>
      </c>
      <c r="C291" s="71" t="s">
        <v>1471</v>
      </c>
      <c r="D291" s="71" t="s">
        <v>1472</v>
      </c>
    </row>
    <row r="292" spans="1:4">
      <c r="A292" s="71">
        <v>291</v>
      </c>
      <c r="B292" s="71" t="s">
        <v>1473</v>
      </c>
      <c r="C292" s="71" t="s">
        <v>1475</v>
      </c>
      <c r="D292" s="71" t="s">
        <v>1476</v>
      </c>
    </row>
    <row r="293" spans="1:4">
      <c r="A293" s="71">
        <v>292</v>
      </c>
      <c r="B293" s="71" t="s">
        <v>1473</v>
      </c>
      <c r="C293" s="71" t="s">
        <v>1477</v>
      </c>
      <c r="D293" s="71" t="s">
        <v>1478</v>
      </c>
    </row>
    <row r="294" spans="1:4">
      <c r="A294" s="71">
        <v>293</v>
      </c>
      <c r="B294" s="71" t="s">
        <v>1473</v>
      </c>
      <c r="C294" s="71" t="s">
        <v>1479</v>
      </c>
      <c r="D294" s="71" t="s">
        <v>1480</v>
      </c>
    </row>
    <row r="295" spans="1:4">
      <c r="A295" s="71">
        <v>294</v>
      </c>
      <c r="B295" s="71" t="s">
        <v>1473</v>
      </c>
      <c r="C295" s="71" t="s">
        <v>1481</v>
      </c>
      <c r="D295" s="71" t="s">
        <v>1482</v>
      </c>
    </row>
    <row r="296" spans="1:4">
      <c r="A296" s="71">
        <v>295</v>
      </c>
      <c r="B296" s="71" t="s">
        <v>1473</v>
      </c>
      <c r="C296" s="71" t="s">
        <v>1483</v>
      </c>
      <c r="D296" s="71" t="s">
        <v>1484</v>
      </c>
    </row>
    <row r="297" spans="1:4">
      <c r="A297" s="71">
        <v>296</v>
      </c>
      <c r="B297" s="71" t="s">
        <v>1473</v>
      </c>
      <c r="C297" s="71" t="s">
        <v>1485</v>
      </c>
      <c r="D297" s="71" t="s">
        <v>1486</v>
      </c>
    </row>
    <row r="298" spans="1:4">
      <c r="A298" s="71">
        <v>297</v>
      </c>
      <c r="B298" s="71" t="s">
        <v>1473</v>
      </c>
      <c r="C298" s="71" t="s">
        <v>1473</v>
      </c>
      <c r="D298" s="71" t="s">
        <v>1474</v>
      </c>
    </row>
    <row r="299" spans="1:4">
      <c r="A299" s="71">
        <v>298</v>
      </c>
      <c r="B299" s="71" t="s">
        <v>1473</v>
      </c>
      <c r="C299" s="71" t="s">
        <v>1487</v>
      </c>
      <c r="D299" s="71" t="s">
        <v>1488</v>
      </c>
    </row>
    <row r="300" spans="1:4">
      <c r="A300" s="71">
        <v>299</v>
      </c>
      <c r="B300" s="71" t="s">
        <v>1473</v>
      </c>
      <c r="C300" s="71" t="s">
        <v>1489</v>
      </c>
      <c r="D300" s="71" t="s">
        <v>1490</v>
      </c>
    </row>
    <row r="301" spans="1:4">
      <c r="A301" s="71">
        <v>300</v>
      </c>
      <c r="B301" s="71" t="s">
        <v>1473</v>
      </c>
      <c r="C301" s="71" t="s">
        <v>1491</v>
      </c>
      <c r="D301" s="71" t="s">
        <v>1492</v>
      </c>
    </row>
    <row r="302" spans="1:4">
      <c r="A302" s="71">
        <v>301</v>
      </c>
      <c r="B302" s="71" t="s">
        <v>1473</v>
      </c>
      <c r="C302" s="71" t="s">
        <v>1493</v>
      </c>
      <c r="D302" s="71" t="s">
        <v>1494</v>
      </c>
    </row>
    <row r="303" spans="1:4">
      <c r="A303" s="71">
        <v>302</v>
      </c>
      <c r="B303" s="71" t="s">
        <v>1473</v>
      </c>
      <c r="C303" s="71" t="s">
        <v>1495</v>
      </c>
      <c r="D303" s="71" t="s">
        <v>1496</v>
      </c>
    </row>
    <row r="304" spans="1:4">
      <c r="A304" s="71">
        <v>303</v>
      </c>
      <c r="B304" s="71" t="s">
        <v>1473</v>
      </c>
      <c r="C304" s="71" t="s">
        <v>1497</v>
      </c>
      <c r="D304" s="71" t="s">
        <v>1498</v>
      </c>
    </row>
    <row r="305" spans="1:4">
      <c r="A305" s="71">
        <v>304</v>
      </c>
      <c r="B305" s="71" t="s">
        <v>1473</v>
      </c>
      <c r="C305" s="71" t="s">
        <v>1499</v>
      </c>
      <c r="D305" s="71" t="s">
        <v>1500</v>
      </c>
    </row>
    <row r="306" spans="1:4">
      <c r="A306" s="71">
        <v>305</v>
      </c>
      <c r="B306" s="71" t="s">
        <v>1473</v>
      </c>
      <c r="C306" s="71" t="s">
        <v>1501</v>
      </c>
      <c r="D306" s="71" t="s">
        <v>1502</v>
      </c>
    </row>
    <row r="307" spans="1:4">
      <c r="A307" s="71">
        <v>306</v>
      </c>
      <c r="B307" s="71" t="s">
        <v>1473</v>
      </c>
      <c r="C307" s="71" t="s">
        <v>1503</v>
      </c>
      <c r="D307" s="71" t="s">
        <v>1504</v>
      </c>
    </row>
    <row r="308" spans="1:4">
      <c r="A308" s="71">
        <v>307</v>
      </c>
      <c r="B308" s="71" t="s">
        <v>1473</v>
      </c>
      <c r="C308" s="71" t="s">
        <v>1505</v>
      </c>
      <c r="D308" s="71" t="s">
        <v>1506</v>
      </c>
    </row>
    <row r="309" spans="1:4">
      <c r="A309" s="71">
        <v>308</v>
      </c>
      <c r="B309" s="71" t="s">
        <v>1473</v>
      </c>
      <c r="C309" s="71" t="s">
        <v>1507</v>
      </c>
      <c r="D309" s="71" t="s">
        <v>1508</v>
      </c>
    </row>
    <row r="310" spans="1:4">
      <c r="A310" s="71">
        <v>309</v>
      </c>
      <c r="B310" s="71" t="s">
        <v>1473</v>
      </c>
      <c r="C310" s="71" t="s">
        <v>1509</v>
      </c>
      <c r="D310" s="71" t="s">
        <v>1510</v>
      </c>
    </row>
    <row r="311" spans="1:4">
      <c r="A311" s="71">
        <v>310</v>
      </c>
      <c r="B311" s="71" t="s">
        <v>1473</v>
      </c>
      <c r="C311" s="71" t="s">
        <v>1511</v>
      </c>
      <c r="D311" s="71" t="s">
        <v>1512</v>
      </c>
    </row>
    <row r="312" spans="1:4">
      <c r="A312" s="71">
        <v>311</v>
      </c>
      <c r="B312" s="71" t="s">
        <v>1473</v>
      </c>
      <c r="C312" s="71" t="s">
        <v>1513</v>
      </c>
      <c r="D312" s="71" t="s">
        <v>1514</v>
      </c>
    </row>
    <row r="313" spans="1:4">
      <c r="A313" s="71">
        <v>312</v>
      </c>
      <c r="B313" s="71" t="s">
        <v>1473</v>
      </c>
      <c r="C313" s="71" t="s">
        <v>1515</v>
      </c>
      <c r="D313" s="71" t="s">
        <v>1516</v>
      </c>
    </row>
    <row r="314" spans="1:4">
      <c r="A314" s="71">
        <v>313</v>
      </c>
      <c r="B314" s="71" t="s">
        <v>1473</v>
      </c>
      <c r="C314" s="71" t="s">
        <v>1517</v>
      </c>
      <c r="D314" s="71" t="s">
        <v>1518</v>
      </c>
    </row>
    <row r="315" spans="1:4">
      <c r="A315" s="71">
        <v>314</v>
      </c>
      <c r="B315" s="71" t="s">
        <v>1473</v>
      </c>
      <c r="C315" s="71" t="s">
        <v>1519</v>
      </c>
      <c r="D315" s="71" t="s">
        <v>1520</v>
      </c>
    </row>
    <row r="316" spans="1:4">
      <c r="A316" s="71">
        <v>315</v>
      </c>
      <c r="B316" s="71" t="s">
        <v>1473</v>
      </c>
      <c r="C316" s="71" t="s">
        <v>1521</v>
      </c>
      <c r="D316" s="71" t="s">
        <v>1522</v>
      </c>
    </row>
    <row r="317" spans="1:4">
      <c r="A317" s="71">
        <v>316</v>
      </c>
      <c r="B317" s="71" t="s">
        <v>1473</v>
      </c>
      <c r="C317" s="71" t="s">
        <v>1523</v>
      </c>
      <c r="D317" s="71" t="s">
        <v>1524</v>
      </c>
    </row>
    <row r="318" spans="1:4">
      <c r="A318" s="71">
        <v>317</v>
      </c>
      <c r="B318" s="71" t="s">
        <v>1473</v>
      </c>
      <c r="C318" s="71" t="s">
        <v>1525</v>
      </c>
      <c r="D318" s="71" t="s">
        <v>1526</v>
      </c>
    </row>
    <row r="319" spans="1:4">
      <c r="A319" s="71">
        <v>318</v>
      </c>
      <c r="B319" s="71" t="s">
        <v>1473</v>
      </c>
      <c r="C319" s="71" t="s">
        <v>1527</v>
      </c>
      <c r="D319" s="71" t="s">
        <v>1528</v>
      </c>
    </row>
    <row r="320" spans="1:4">
      <c r="A320" s="71">
        <v>319</v>
      </c>
      <c r="B320" s="71" t="s">
        <v>1473</v>
      </c>
      <c r="C320" s="71" t="s">
        <v>1529</v>
      </c>
      <c r="D320" s="71" t="s">
        <v>1530</v>
      </c>
    </row>
    <row r="321" spans="1:4">
      <c r="A321" s="71">
        <v>320</v>
      </c>
      <c r="B321" s="71" t="s">
        <v>1473</v>
      </c>
      <c r="C321" s="71" t="s">
        <v>1531</v>
      </c>
      <c r="D321" s="71" t="s">
        <v>1532</v>
      </c>
    </row>
    <row r="322" spans="1:4">
      <c r="A322" s="71">
        <v>321</v>
      </c>
      <c r="B322" s="71" t="s">
        <v>1473</v>
      </c>
      <c r="C322" s="71" t="s">
        <v>1533</v>
      </c>
      <c r="D322" s="71" t="s">
        <v>1534</v>
      </c>
    </row>
    <row r="323" spans="1:4">
      <c r="A323" s="71">
        <v>322</v>
      </c>
      <c r="B323" s="71" t="s">
        <v>1473</v>
      </c>
      <c r="C323" s="71" t="s">
        <v>1535</v>
      </c>
      <c r="D323" s="71" t="s">
        <v>1536</v>
      </c>
    </row>
    <row r="324" spans="1:4">
      <c r="A324" s="71">
        <v>323</v>
      </c>
      <c r="B324" s="71" t="s">
        <v>1537</v>
      </c>
      <c r="C324" s="71" t="s">
        <v>1539</v>
      </c>
      <c r="D324" s="71" t="s">
        <v>1540</v>
      </c>
    </row>
    <row r="325" spans="1:4">
      <c r="A325" s="71">
        <v>324</v>
      </c>
      <c r="B325" s="71" t="s">
        <v>1537</v>
      </c>
      <c r="C325" s="71" t="s">
        <v>1541</v>
      </c>
      <c r="D325" s="71" t="s">
        <v>1542</v>
      </c>
    </row>
    <row r="326" spans="1:4">
      <c r="A326" s="71">
        <v>325</v>
      </c>
      <c r="B326" s="71" t="s">
        <v>1537</v>
      </c>
      <c r="C326" s="71" t="s">
        <v>955</v>
      </c>
      <c r="D326" s="71" t="s">
        <v>1543</v>
      </c>
    </row>
    <row r="327" spans="1:4">
      <c r="A327" s="71">
        <v>326</v>
      </c>
      <c r="B327" s="71" t="s">
        <v>1537</v>
      </c>
      <c r="C327" s="71" t="s">
        <v>1544</v>
      </c>
      <c r="D327" s="71" t="s">
        <v>1545</v>
      </c>
    </row>
    <row r="328" spans="1:4">
      <c r="A328" s="71">
        <v>327</v>
      </c>
      <c r="B328" s="71" t="s">
        <v>1537</v>
      </c>
      <c r="C328" s="71" t="s">
        <v>1537</v>
      </c>
      <c r="D328" s="71" t="s">
        <v>1538</v>
      </c>
    </row>
    <row r="329" spans="1:4">
      <c r="A329" s="71">
        <v>328</v>
      </c>
      <c r="B329" s="71" t="s">
        <v>1537</v>
      </c>
      <c r="C329" s="71" t="s">
        <v>1546</v>
      </c>
      <c r="D329" s="71" t="s">
        <v>1547</v>
      </c>
    </row>
    <row r="330" spans="1:4">
      <c r="A330" s="71">
        <v>329</v>
      </c>
      <c r="B330" s="71" t="s">
        <v>1537</v>
      </c>
      <c r="C330" s="71" t="s">
        <v>1548</v>
      </c>
      <c r="D330" s="71" t="s">
        <v>1549</v>
      </c>
    </row>
    <row r="331" spans="1:4">
      <c r="A331" s="71">
        <v>330</v>
      </c>
      <c r="B331" s="71" t="s">
        <v>1537</v>
      </c>
      <c r="C331" s="71" t="s">
        <v>1550</v>
      </c>
      <c r="D331" s="71" t="s">
        <v>1551</v>
      </c>
    </row>
    <row r="332" spans="1:4">
      <c r="A332" s="71">
        <v>331</v>
      </c>
      <c r="B332" s="71" t="s">
        <v>1537</v>
      </c>
      <c r="C332" s="71" t="s">
        <v>1552</v>
      </c>
      <c r="D332" s="71" t="s">
        <v>1553</v>
      </c>
    </row>
    <row r="333" spans="1:4">
      <c r="A333" s="71">
        <v>332</v>
      </c>
      <c r="B333" s="71" t="s">
        <v>1537</v>
      </c>
      <c r="C333" s="71" t="s">
        <v>1554</v>
      </c>
      <c r="D333" s="71" t="s">
        <v>1555</v>
      </c>
    </row>
    <row r="334" spans="1:4">
      <c r="A334" s="71">
        <v>333</v>
      </c>
      <c r="B334" s="71" t="s">
        <v>1537</v>
      </c>
      <c r="C334" s="71" t="s">
        <v>1556</v>
      </c>
      <c r="D334" s="71" t="s">
        <v>1557</v>
      </c>
    </row>
    <row r="335" spans="1:4">
      <c r="A335" s="71">
        <v>334</v>
      </c>
      <c r="B335" s="71" t="s">
        <v>1537</v>
      </c>
      <c r="C335" s="71" t="s">
        <v>1558</v>
      </c>
      <c r="D335" s="71" t="s">
        <v>1559</v>
      </c>
    </row>
    <row r="336" spans="1:4">
      <c r="A336" s="71">
        <v>335</v>
      </c>
      <c r="B336" s="71" t="s">
        <v>1537</v>
      </c>
      <c r="C336" s="71" t="s">
        <v>1560</v>
      </c>
      <c r="D336" s="71" t="s">
        <v>1561</v>
      </c>
    </row>
    <row r="337" spans="1:4">
      <c r="A337" s="71">
        <v>336</v>
      </c>
      <c r="B337" s="71" t="s">
        <v>1537</v>
      </c>
      <c r="C337" s="71" t="s">
        <v>1562</v>
      </c>
      <c r="D337" s="71" t="s">
        <v>1563</v>
      </c>
    </row>
    <row r="338" spans="1:4">
      <c r="A338" s="71">
        <v>337</v>
      </c>
      <c r="B338" s="71" t="s">
        <v>1537</v>
      </c>
      <c r="C338" s="71" t="s">
        <v>1564</v>
      </c>
      <c r="D338" s="71" t="s">
        <v>1565</v>
      </c>
    </row>
    <row r="339" spans="1:4">
      <c r="A339" s="71">
        <v>338</v>
      </c>
      <c r="B339" s="71" t="s">
        <v>1537</v>
      </c>
      <c r="C339" s="71" t="s">
        <v>1566</v>
      </c>
      <c r="D339" s="71" t="s">
        <v>1567</v>
      </c>
    </row>
    <row r="340" spans="1:4">
      <c r="A340" s="71">
        <v>339</v>
      </c>
      <c r="B340" s="71" t="s">
        <v>1537</v>
      </c>
      <c r="C340" s="71" t="s">
        <v>1568</v>
      </c>
      <c r="D340" s="71" t="s">
        <v>1569</v>
      </c>
    </row>
    <row r="341" spans="1:4">
      <c r="A341" s="71">
        <v>340</v>
      </c>
      <c r="B341" s="71" t="s">
        <v>1537</v>
      </c>
      <c r="C341" s="71" t="s">
        <v>1570</v>
      </c>
      <c r="D341" s="71" t="s">
        <v>1571</v>
      </c>
    </row>
    <row r="342" spans="1:4">
      <c r="A342" s="71">
        <v>341</v>
      </c>
      <c r="B342" s="71" t="s">
        <v>1537</v>
      </c>
      <c r="C342" s="71" t="s">
        <v>1572</v>
      </c>
      <c r="D342" s="71" t="s">
        <v>1573</v>
      </c>
    </row>
    <row r="343" spans="1:4">
      <c r="A343" s="71">
        <v>342</v>
      </c>
      <c r="B343" s="71" t="s">
        <v>1537</v>
      </c>
      <c r="C343" s="71" t="s">
        <v>1574</v>
      </c>
      <c r="D343" s="71" t="s">
        <v>1575</v>
      </c>
    </row>
    <row r="344" spans="1:4">
      <c r="A344" s="71">
        <v>343</v>
      </c>
      <c r="B344" s="71" t="s">
        <v>1537</v>
      </c>
      <c r="C344" s="71" t="s">
        <v>1576</v>
      </c>
      <c r="D344" s="71" t="s">
        <v>1577</v>
      </c>
    </row>
    <row r="345" spans="1:4">
      <c r="A345" s="71">
        <v>344</v>
      </c>
      <c r="B345" s="71" t="s">
        <v>1578</v>
      </c>
      <c r="C345" s="71" t="s">
        <v>1580</v>
      </c>
      <c r="D345" s="71" t="s">
        <v>1581</v>
      </c>
    </row>
    <row r="346" spans="1:4">
      <c r="A346" s="71">
        <v>345</v>
      </c>
      <c r="B346" s="71" t="s">
        <v>1578</v>
      </c>
      <c r="C346" s="71" t="s">
        <v>1582</v>
      </c>
      <c r="D346" s="71" t="s">
        <v>1583</v>
      </c>
    </row>
    <row r="347" spans="1:4">
      <c r="A347" s="71">
        <v>346</v>
      </c>
      <c r="B347" s="71" t="s">
        <v>1578</v>
      </c>
      <c r="C347" s="71" t="s">
        <v>1584</v>
      </c>
      <c r="D347" s="71" t="s">
        <v>1585</v>
      </c>
    </row>
    <row r="348" spans="1:4">
      <c r="A348" s="71">
        <v>347</v>
      </c>
      <c r="B348" s="71" t="s">
        <v>1578</v>
      </c>
      <c r="C348" s="71" t="s">
        <v>1586</v>
      </c>
      <c r="D348" s="71" t="s">
        <v>1587</v>
      </c>
    </row>
    <row r="349" spans="1:4">
      <c r="A349" s="71">
        <v>348</v>
      </c>
      <c r="B349" s="71" t="s">
        <v>1578</v>
      </c>
      <c r="C349" s="71" t="s">
        <v>1588</v>
      </c>
      <c r="D349" s="71" t="s">
        <v>1589</v>
      </c>
    </row>
    <row r="350" spans="1:4">
      <c r="A350" s="71">
        <v>349</v>
      </c>
      <c r="B350" s="71" t="s">
        <v>1578</v>
      </c>
      <c r="C350" s="71" t="s">
        <v>1590</v>
      </c>
      <c r="D350" s="71" t="s">
        <v>1591</v>
      </c>
    </row>
    <row r="351" spans="1:4">
      <c r="A351" s="71">
        <v>350</v>
      </c>
      <c r="B351" s="71" t="s">
        <v>1578</v>
      </c>
      <c r="C351" s="71" t="s">
        <v>1592</v>
      </c>
      <c r="D351" s="71" t="s">
        <v>1593</v>
      </c>
    </row>
    <row r="352" spans="1:4">
      <c r="A352" s="71">
        <v>351</v>
      </c>
      <c r="B352" s="71" t="s">
        <v>1578</v>
      </c>
      <c r="C352" s="71" t="s">
        <v>1578</v>
      </c>
      <c r="D352" s="71" t="s">
        <v>1579</v>
      </c>
    </row>
    <row r="353" spans="1:4">
      <c r="A353" s="71">
        <v>352</v>
      </c>
      <c r="B353" s="71" t="s">
        <v>1578</v>
      </c>
      <c r="C353" s="71" t="s">
        <v>1594</v>
      </c>
      <c r="D353" s="71" t="s">
        <v>1595</v>
      </c>
    </row>
    <row r="354" spans="1:4">
      <c r="A354" s="71">
        <v>353</v>
      </c>
      <c r="B354" s="71" t="s">
        <v>1578</v>
      </c>
      <c r="C354" s="71" t="s">
        <v>1596</v>
      </c>
      <c r="D354" s="71" t="s">
        <v>1597</v>
      </c>
    </row>
    <row r="355" spans="1:4">
      <c r="A355" s="71">
        <v>354</v>
      </c>
      <c r="B355" s="71" t="s">
        <v>1578</v>
      </c>
      <c r="C355" s="71" t="s">
        <v>1598</v>
      </c>
      <c r="D355" s="71" t="s">
        <v>1599</v>
      </c>
    </row>
    <row r="356" spans="1:4">
      <c r="A356" s="71">
        <v>355</v>
      </c>
      <c r="B356" s="71" t="s">
        <v>1578</v>
      </c>
      <c r="C356" s="71" t="s">
        <v>1600</v>
      </c>
      <c r="D356" s="71" t="s">
        <v>1601</v>
      </c>
    </row>
    <row r="357" spans="1:4">
      <c r="A357" s="71">
        <v>356</v>
      </c>
      <c r="B357" s="71" t="s">
        <v>1578</v>
      </c>
      <c r="C357" s="71" t="s">
        <v>1602</v>
      </c>
      <c r="D357" s="71" t="s">
        <v>1603</v>
      </c>
    </row>
    <row r="358" spans="1:4">
      <c r="A358" s="71">
        <v>357</v>
      </c>
      <c r="B358" s="71" t="s">
        <v>1578</v>
      </c>
      <c r="C358" s="71" t="s">
        <v>1604</v>
      </c>
      <c r="D358" s="71" t="s">
        <v>1605</v>
      </c>
    </row>
    <row r="359" spans="1:4">
      <c r="A359" s="71">
        <v>358</v>
      </c>
      <c r="B359" s="71" t="s">
        <v>1578</v>
      </c>
      <c r="C359" s="71" t="s">
        <v>1606</v>
      </c>
      <c r="D359" s="71" t="s">
        <v>1607</v>
      </c>
    </row>
    <row r="360" spans="1:4">
      <c r="A360" s="71">
        <v>359</v>
      </c>
      <c r="B360" s="71" t="s">
        <v>1578</v>
      </c>
      <c r="C360" s="71" t="s">
        <v>1608</v>
      </c>
      <c r="D360" s="71" t="s">
        <v>1609</v>
      </c>
    </row>
    <row r="361" spans="1:4">
      <c r="A361" s="71">
        <v>360</v>
      </c>
      <c r="B361" s="71" t="s">
        <v>1578</v>
      </c>
      <c r="C361" s="71" t="s">
        <v>1610</v>
      </c>
      <c r="D361" s="71" t="s">
        <v>1611</v>
      </c>
    </row>
    <row r="362" spans="1:4">
      <c r="A362" s="71">
        <v>361</v>
      </c>
      <c r="B362" s="71" t="s">
        <v>1578</v>
      </c>
      <c r="C362" s="71" t="s">
        <v>1612</v>
      </c>
      <c r="D362" s="71" t="s">
        <v>1613</v>
      </c>
    </row>
    <row r="363" spans="1:4">
      <c r="A363" s="71">
        <v>362</v>
      </c>
      <c r="B363" s="71" t="s">
        <v>1578</v>
      </c>
      <c r="C363" s="71" t="s">
        <v>1614</v>
      </c>
      <c r="D363" s="71" t="s">
        <v>1615</v>
      </c>
    </row>
    <row r="364" spans="1:4">
      <c r="A364" s="71">
        <v>363</v>
      </c>
      <c r="B364" s="71" t="s">
        <v>1578</v>
      </c>
      <c r="C364" s="71" t="s">
        <v>1616</v>
      </c>
      <c r="D364" s="71" t="s">
        <v>1617</v>
      </c>
    </row>
    <row r="365" spans="1:4">
      <c r="A365" s="71">
        <v>364</v>
      </c>
      <c r="B365" s="71" t="s">
        <v>1578</v>
      </c>
      <c r="C365" s="71" t="s">
        <v>1618</v>
      </c>
      <c r="D365" s="71" t="s">
        <v>1619</v>
      </c>
    </row>
    <row r="366" spans="1:4">
      <c r="A366" s="71">
        <v>365</v>
      </c>
      <c r="B366" s="71" t="s">
        <v>1578</v>
      </c>
      <c r="C366" s="71" t="s">
        <v>1620</v>
      </c>
      <c r="D366" s="71" t="s">
        <v>1621</v>
      </c>
    </row>
    <row r="367" spans="1:4">
      <c r="A367" s="71">
        <v>366</v>
      </c>
      <c r="B367" s="71" t="s">
        <v>1578</v>
      </c>
      <c r="C367" s="71" t="s">
        <v>1622</v>
      </c>
      <c r="D367" s="71" t="s">
        <v>1623</v>
      </c>
    </row>
    <row r="368" spans="1:4">
      <c r="A368" s="71">
        <v>367</v>
      </c>
      <c r="B368" s="71" t="s">
        <v>1578</v>
      </c>
      <c r="C368" s="71" t="s">
        <v>1624</v>
      </c>
      <c r="D368" s="71" t="s">
        <v>1625</v>
      </c>
    </row>
    <row r="369" spans="1:4">
      <c r="A369" s="71">
        <v>368</v>
      </c>
      <c r="B369" s="71" t="s">
        <v>1578</v>
      </c>
      <c r="C369" s="71" t="s">
        <v>1626</v>
      </c>
      <c r="D369" s="71" t="s">
        <v>1627</v>
      </c>
    </row>
    <row r="370" spans="1:4">
      <c r="A370" s="71">
        <v>369</v>
      </c>
      <c r="B370" s="71" t="s">
        <v>1578</v>
      </c>
      <c r="C370" s="71" t="s">
        <v>1628</v>
      </c>
      <c r="D370" s="71" t="s">
        <v>1629</v>
      </c>
    </row>
    <row r="371" spans="1:4">
      <c r="A371" s="71">
        <v>370</v>
      </c>
      <c r="B371" s="71" t="s">
        <v>1630</v>
      </c>
      <c r="C371" s="71" t="s">
        <v>1630</v>
      </c>
      <c r="D371" s="71" t="s">
        <v>1631</v>
      </c>
    </row>
    <row r="372" spans="1:4">
      <c r="A372" s="71">
        <v>371</v>
      </c>
      <c r="B372" s="71" t="s">
        <v>1632</v>
      </c>
      <c r="C372" s="71" t="s">
        <v>1632</v>
      </c>
      <c r="D372" s="71" t="s">
        <v>1633</v>
      </c>
    </row>
    <row r="373" spans="1:4">
      <c r="A373" s="71">
        <v>372</v>
      </c>
      <c r="B373" s="71" t="s">
        <v>1634</v>
      </c>
      <c r="C373" s="71" t="s">
        <v>1636</v>
      </c>
      <c r="D373" s="71" t="s">
        <v>1637</v>
      </c>
    </row>
    <row r="374" spans="1:4">
      <c r="A374" s="71">
        <v>373</v>
      </c>
      <c r="B374" s="71" t="s">
        <v>1634</v>
      </c>
      <c r="C374" s="71" t="s">
        <v>1638</v>
      </c>
      <c r="D374" s="71" t="s">
        <v>1639</v>
      </c>
    </row>
    <row r="375" spans="1:4">
      <c r="A375" s="71">
        <v>374</v>
      </c>
      <c r="B375" s="71" t="s">
        <v>1634</v>
      </c>
      <c r="C375" s="71" t="s">
        <v>1640</v>
      </c>
      <c r="D375" s="71" t="s">
        <v>1641</v>
      </c>
    </row>
    <row r="376" spans="1:4">
      <c r="A376" s="71">
        <v>375</v>
      </c>
      <c r="B376" s="71" t="s">
        <v>1634</v>
      </c>
      <c r="C376" s="71" t="s">
        <v>1642</v>
      </c>
      <c r="D376" s="71" t="s">
        <v>1643</v>
      </c>
    </row>
    <row r="377" spans="1:4">
      <c r="A377" s="71">
        <v>376</v>
      </c>
      <c r="B377" s="71" t="s">
        <v>1634</v>
      </c>
      <c r="C377" s="71" t="s">
        <v>1634</v>
      </c>
      <c r="D377" s="71" t="s">
        <v>1635</v>
      </c>
    </row>
    <row r="378" spans="1:4">
      <c r="A378" s="71">
        <v>377</v>
      </c>
      <c r="B378" s="71" t="s">
        <v>1634</v>
      </c>
      <c r="C378" s="71" t="s">
        <v>1644</v>
      </c>
      <c r="D378" s="71" t="s">
        <v>1645</v>
      </c>
    </row>
    <row r="379" spans="1:4">
      <c r="A379" s="71">
        <v>378</v>
      </c>
      <c r="B379" s="71" t="s">
        <v>1634</v>
      </c>
      <c r="C379" s="71" t="s">
        <v>1646</v>
      </c>
      <c r="D379" s="71" t="s">
        <v>1647</v>
      </c>
    </row>
    <row r="380" spans="1:4">
      <c r="A380" s="71">
        <v>379</v>
      </c>
      <c r="B380" s="71" t="s">
        <v>1634</v>
      </c>
      <c r="C380" s="71" t="s">
        <v>1648</v>
      </c>
      <c r="D380" s="71" t="s">
        <v>1649</v>
      </c>
    </row>
    <row r="381" spans="1:4">
      <c r="A381" s="71">
        <v>380</v>
      </c>
      <c r="B381" s="71" t="s">
        <v>1634</v>
      </c>
      <c r="C381" s="71" t="s">
        <v>1650</v>
      </c>
      <c r="D381" s="71" t="s">
        <v>1651</v>
      </c>
    </row>
    <row r="382" spans="1:4">
      <c r="A382" s="71">
        <v>381</v>
      </c>
      <c r="B382" s="71" t="s">
        <v>1634</v>
      </c>
      <c r="C382" s="71" t="s">
        <v>1652</v>
      </c>
      <c r="D382" s="71" t="s">
        <v>1653</v>
      </c>
    </row>
    <row r="383" spans="1:4">
      <c r="A383" s="71">
        <v>382</v>
      </c>
      <c r="B383" s="71" t="s">
        <v>1634</v>
      </c>
      <c r="C383" s="71" t="s">
        <v>1654</v>
      </c>
      <c r="D383" s="71" t="s">
        <v>1655</v>
      </c>
    </row>
    <row r="384" spans="1:4">
      <c r="A384" s="71">
        <v>383</v>
      </c>
      <c r="B384" s="71" t="s">
        <v>1634</v>
      </c>
      <c r="C384" s="71" t="s">
        <v>1656</v>
      </c>
      <c r="D384" s="71" t="s">
        <v>1657</v>
      </c>
    </row>
    <row r="385" spans="1:4">
      <c r="A385" s="71">
        <v>384</v>
      </c>
      <c r="B385" s="71" t="s">
        <v>1634</v>
      </c>
      <c r="C385" s="71" t="s">
        <v>1658</v>
      </c>
      <c r="D385" s="71" t="s">
        <v>1659</v>
      </c>
    </row>
    <row r="386" spans="1:4">
      <c r="A386" s="71">
        <v>385</v>
      </c>
      <c r="B386" s="71" t="s">
        <v>1634</v>
      </c>
      <c r="C386" s="71" t="s">
        <v>1660</v>
      </c>
      <c r="D386" s="71" t="s">
        <v>1661</v>
      </c>
    </row>
    <row r="387" spans="1:4">
      <c r="A387" s="71">
        <v>386</v>
      </c>
      <c r="B387" s="71" t="s">
        <v>1634</v>
      </c>
      <c r="C387" s="71" t="s">
        <v>1662</v>
      </c>
      <c r="D387" s="71" t="s">
        <v>1663</v>
      </c>
    </row>
    <row r="388" spans="1:4">
      <c r="A388" s="71">
        <v>387</v>
      </c>
      <c r="B388" s="71" t="s">
        <v>1634</v>
      </c>
      <c r="C388" s="71" t="s">
        <v>1664</v>
      </c>
      <c r="D388" s="71" t="s">
        <v>1665</v>
      </c>
    </row>
    <row r="389" spans="1:4">
      <c r="A389" s="71">
        <v>388</v>
      </c>
      <c r="B389" s="71" t="s">
        <v>1634</v>
      </c>
      <c r="C389" s="71" t="s">
        <v>1666</v>
      </c>
      <c r="D389" s="71" t="s">
        <v>1667</v>
      </c>
    </row>
    <row r="390" spans="1:4">
      <c r="A390" s="71">
        <v>389</v>
      </c>
      <c r="B390" s="71" t="s">
        <v>1634</v>
      </c>
      <c r="C390" s="71" t="s">
        <v>1668</v>
      </c>
      <c r="D390" s="71" t="s">
        <v>1669</v>
      </c>
    </row>
    <row r="391" spans="1:4">
      <c r="A391" s="71">
        <v>390</v>
      </c>
      <c r="B391" s="71" t="s">
        <v>1634</v>
      </c>
      <c r="C391" s="71" t="s">
        <v>1670</v>
      </c>
      <c r="D391" s="71" t="s">
        <v>1671</v>
      </c>
    </row>
    <row r="392" spans="1:4">
      <c r="A392" s="71">
        <v>391</v>
      </c>
      <c r="B392" s="71" t="s">
        <v>1634</v>
      </c>
      <c r="C392" s="71" t="s">
        <v>1672</v>
      </c>
      <c r="D392" s="71" t="s">
        <v>1673</v>
      </c>
    </row>
    <row r="393" spans="1:4">
      <c r="A393" s="71">
        <v>392</v>
      </c>
      <c r="B393" s="71" t="s">
        <v>1674</v>
      </c>
      <c r="C393" s="71" t="s">
        <v>1188</v>
      </c>
      <c r="D393" s="71" t="s">
        <v>1676</v>
      </c>
    </row>
    <row r="394" spans="1:4">
      <c r="A394" s="71">
        <v>393</v>
      </c>
      <c r="B394" s="71" t="s">
        <v>1674</v>
      </c>
      <c r="C394" s="71" t="s">
        <v>1677</v>
      </c>
      <c r="D394" s="71" t="s">
        <v>1678</v>
      </c>
    </row>
    <row r="395" spans="1:4">
      <c r="A395" s="71">
        <v>394</v>
      </c>
      <c r="B395" s="71" t="s">
        <v>1674</v>
      </c>
      <c r="C395" s="71" t="s">
        <v>1679</v>
      </c>
      <c r="D395" s="71" t="s">
        <v>1680</v>
      </c>
    </row>
    <row r="396" spans="1:4">
      <c r="A396" s="71">
        <v>395</v>
      </c>
      <c r="B396" s="71" t="s">
        <v>1674</v>
      </c>
      <c r="C396" s="71" t="s">
        <v>1681</v>
      </c>
      <c r="D396" s="71" t="s">
        <v>1682</v>
      </c>
    </row>
    <row r="397" spans="1:4">
      <c r="A397" s="71">
        <v>396</v>
      </c>
      <c r="B397" s="71" t="s">
        <v>1674</v>
      </c>
      <c r="C397" s="71" t="s">
        <v>1683</v>
      </c>
      <c r="D397" s="71" t="s">
        <v>1684</v>
      </c>
    </row>
    <row r="398" spans="1:4">
      <c r="A398" s="71">
        <v>397</v>
      </c>
      <c r="B398" s="71" t="s">
        <v>1674</v>
      </c>
      <c r="C398" s="71" t="s">
        <v>1685</v>
      </c>
      <c r="D398" s="71" t="s">
        <v>1686</v>
      </c>
    </row>
    <row r="399" spans="1:4">
      <c r="A399" s="71">
        <v>398</v>
      </c>
      <c r="B399" s="71" t="s">
        <v>1674</v>
      </c>
      <c r="C399" s="71" t="s">
        <v>1674</v>
      </c>
      <c r="D399" s="71" t="s">
        <v>1675</v>
      </c>
    </row>
    <row r="400" spans="1:4">
      <c r="A400" s="71">
        <v>399</v>
      </c>
      <c r="B400" s="71" t="s">
        <v>1674</v>
      </c>
      <c r="C400" s="71" t="s">
        <v>1687</v>
      </c>
      <c r="D400" s="71" t="s">
        <v>1688</v>
      </c>
    </row>
    <row r="401" spans="1:4">
      <c r="A401" s="71">
        <v>400</v>
      </c>
      <c r="B401" s="71" t="s">
        <v>1674</v>
      </c>
      <c r="C401" s="71" t="s">
        <v>1689</v>
      </c>
      <c r="D401" s="71" t="s">
        <v>1690</v>
      </c>
    </row>
    <row r="402" spans="1:4">
      <c r="A402" s="71">
        <v>401</v>
      </c>
      <c r="B402" s="71" t="s">
        <v>1674</v>
      </c>
      <c r="C402" s="71" t="s">
        <v>1691</v>
      </c>
      <c r="D402" s="71" t="s">
        <v>1692</v>
      </c>
    </row>
    <row r="403" spans="1:4">
      <c r="A403" s="71">
        <v>402</v>
      </c>
      <c r="B403" s="71" t="s">
        <v>1674</v>
      </c>
      <c r="C403" s="71" t="s">
        <v>1693</v>
      </c>
      <c r="D403" s="71" t="s">
        <v>1694</v>
      </c>
    </row>
    <row r="404" spans="1:4">
      <c r="A404" s="71">
        <v>403</v>
      </c>
      <c r="B404" s="71" t="s">
        <v>1674</v>
      </c>
      <c r="C404" s="71" t="s">
        <v>1695</v>
      </c>
      <c r="D404" s="71" t="s">
        <v>1696</v>
      </c>
    </row>
    <row r="405" spans="1:4">
      <c r="A405" s="71">
        <v>404</v>
      </c>
      <c r="B405" s="71" t="s">
        <v>1674</v>
      </c>
      <c r="C405" s="71" t="s">
        <v>1697</v>
      </c>
      <c r="D405" s="71" t="s">
        <v>1698</v>
      </c>
    </row>
    <row r="406" spans="1:4">
      <c r="A406" s="71">
        <v>405</v>
      </c>
      <c r="B406" s="71" t="s">
        <v>1674</v>
      </c>
      <c r="C406" s="71" t="s">
        <v>1699</v>
      </c>
      <c r="D406" s="71" t="s">
        <v>1700</v>
      </c>
    </row>
    <row r="407" spans="1:4">
      <c r="A407" s="71">
        <v>406</v>
      </c>
      <c r="B407" s="71" t="s">
        <v>1674</v>
      </c>
      <c r="C407" s="71" t="s">
        <v>1701</v>
      </c>
      <c r="D407" s="71" t="s">
        <v>1702</v>
      </c>
    </row>
    <row r="408" spans="1:4">
      <c r="A408" s="71">
        <v>407</v>
      </c>
      <c r="B408" s="71" t="s">
        <v>1674</v>
      </c>
      <c r="C408" s="71" t="s">
        <v>1703</v>
      </c>
      <c r="D408" s="71" t="s">
        <v>1704</v>
      </c>
    </row>
    <row r="409" spans="1:4">
      <c r="A409" s="71">
        <v>408</v>
      </c>
      <c r="B409" s="71" t="s">
        <v>1674</v>
      </c>
      <c r="C409" s="71" t="s">
        <v>1705</v>
      </c>
      <c r="D409" s="71" t="s">
        <v>1706</v>
      </c>
    </row>
    <row r="410" spans="1:4">
      <c r="A410" s="71">
        <v>409</v>
      </c>
      <c r="B410" s="71" t="s">
        <v>1707</v>
      </c>
      <c r="C410" s="71" t="s">
        <v>1709</v>
      </c>
      <c r="D410" s="71" t="s">
        <v>1710</v>
      </c>
    </row>
    <row r="411" spans="1:4">
      <c r="A411" s="71">
        <v>410</v>
      </c>
      <c r="B411" s="71" t="s">
        <v>1707</v>
      </c>
      <c r="C411" s="71" t="s">
        <v>1711</v>
      </c>
      <c r="D411" s="71" t="s">
        <v>1712</v>
      </c>
    </row>
    <row r="412" spans="1:4">
      <c r="A412" s="71">
        <v>411</v>
      </c>
      <c r="B412" s="71" t="s">
        <v>1707</v>
      </c>
      <c r="C412" s="71" t="s">
        <v>1713</v>
      </c>
      <c r="D412" s="71" t="s">
        <v>1714</v>
      </c>
    </row>
    <row r="413" spans="1:4">
      <c r="A413" s="71">
        <v>412</v>
      </c>
      <c r="B413" s="71" t="s">
        <v>1707</v>
      </c>
      <c r="C413" s="71" t="s">
        <v>1715</v>
      </c>
      <c r="D413" s="71" t="s">
        <v>1716</v>
      </c>
    </row>
    <row r="414" spans="1:4">
      <c r="A414" s="71">
        <v>413</v>
      </c>
      <c r="B414" s="71" t="s">
        <v>1707</v>
      </c>
      <c r="C414" s="71" t="s">
        <v>1717</v>
      </c>
      <c r="D414" s="71" t="s">
        <v>1718</v>
      </c>
    </row>
    <row r="415" spans="1:4">
      <c r="A415" s="71">
        <v>414</v>
      </c>
      <c r="B415" s="71" t="s">
        <v>1707</v>
      </c>
      <c r="C415" s="71" t="s">
        <v>1719</v>
      </c>
      <c r="D415" s="71" t="s">
        <v>1720</v>
      </c>
    </row>
    <row r="416" spans="1:4">
      <c r="A416" s="71">
        <v>415</v>
      </c>
      <c r="B416" s="71" t="s">
        <v>1707</v>
      </c>
      <c r="C416" s="71" t="s">
        <v>1721</v>
      </c>
      <c r="D416" s="71" t="s">
        <v>1722</v>
      </c>
    </row>
    <row r="417" spans="1:4">
      <c r="A417" s="71">
        <v>416</v>
      </c>
      <c r="B417" s="71" t="s">
        <v>1707</v>
      </c>
      <c r="C417" s="71" t="s">
        <v>1723</v>
      </c>
      <c r="D417" s="71" t="s">
        <v>1724</v>
      </c>
    </row>
    <row r="418" spans="1:4">
      <c r="A418" s="71">
        <v>417</v>
      </c>
      <c r="B418" s="71" t="s">
        <v>1707</v>
      </c>
      <c r="C418" s="71" t="s">
        <v>1725</v>
      </c>
      <c r="D418" s="71" t="s">
        <v>1726</v>
      </c>
    </row>
    <row r="419" spans="1:4">
      <c r="A419" s="71">
        <v>418</v>
      </c>
      <c r="B419" s="71" t="s">
        <v>1707</v>
      </c>
      <c r="C419" s="71" t="s">
        <v>1727</v>
      </c>
      <c r="D419" s="71" t="s">
        <v>1728</v>
      </c>
    </row>
    <row r="420" spans="1:4">
      <c r="A420" s="71">
        <v>419</v>
      </c>
      <c r="B420" s="71" t="s">
        <v>1707</v>
      </c>
      <c r="C420" s="71" t="s">
        <v>1729</v>
      </c>
      <c r="D420" s="71" t="s">
        <v>1730</v>
      </c>
    </row>
    <row r="421" spans="1:4">
      <c r="A421" s="71">
        <v>420</v>
      </c>
      <c r="B421" s="71" t="s">
        <v>1707</v>
      </c>
      <c r="C421" s="71" t="s">
        <v>1707</v>
      </c>
      <c r="D421" s="71" t="s">
        <v>1708</v>
      </c>
    </row>
    <row r="422" spans="1:4">
      <c r="A422" s="71">
        <v>421</v>
      </c>
      <c r="B422" s="71" t="s">
        <v>1707</v>
      </c>
      <c r="C422" s="71" t="s">
        <v>1731</v>
      </c>
      <c r="D422" s="71" t="s">
        <v>1732</v>
      </c>
    </row>
    <row r="423" spans="1:4">
      <c r="A423" s="71">
        <v>422</v>
      </c>
      <c r="B423" s="71" t="s">
        <v>1707</v>
      </c>
      <c r="C423" s="71" t="s">
        <v>1733</v>
      </c>
      <c r="D423" s="71" t="s">
        <v>1734</v>
      </c>
    </row>
    <row r="424" spans="1:4">
      <c r="A424" s="71">
        <v>423</v>
      </c>
      <c r="B424" s="71" t="s">
        <v>1707</v>
      </c>
      <c r="C424" s="71" t="s">
        <v>1735</v>
      </c>
      <c r="D424" s="71" t="s">
        <v>1736</v>
      </c>
    </row>
    <row r="425" spans="1:4">
      <c r="A425" s="71">
        <v>424</v>
      </c>
      <c r="B425" s="71" t="s">
        <v>1707</v>
      </c>
      <c r="C425" s="71" t="s">
        <v>1382</v>
      </c>
      <c r="D425" s="71" t="s">
        <v>1737</v>
      </c>
    </row>
    <row r="426" spans="1:4">
      <c r="A426" s="71">
        <v>425</v>
      </c>
      <c r="B426" s="71" t="s">
        <v>1707</v>
      </c>
      <c r="C426" s="71" t="s">
        <v>1738</v>
      </c>
      <c r="D426" s="71" t="s">
        <v>1739</v>
      </c>
    </row>
    <row r="427" spans="1:4">
      <c r="A427" s="71">
        <v>426</v>
      </c>
      <c r="B427" s="71" t="s">
        <v>1707</v>
      </c>
      <c r="C427" s="71" t="s">
        <v>1740</v>
      </c>
      <c r="D427" s="71" t="s">
        <v>1741</v>
      </c>
    </row>
    <row r="428" spans="1:4">
      <c r="A428" s="71">
        <v>427</v>
      </c>
      <c r="B428" s="71" t="s">
        <v>1707</v>
      </c>
      <c r="C428" s="71" t="s">
        <v>1742</v>
      </c>
      <c r="D428" s="71" t="s">
        <v>1743</v>
      </c>
    </row>
    <row r="429" spans="1:4">
      <c r="A429" s="71">
        <v>428</v>
      </c>
      <c r="B429" s="71" t="s">
        <v>1707</v>
      </c>
      <c r="C429" s="71" t="s">
        <v>1744</v>
      </c>
      <c r="D429" s="71" t="s">
        <v>1745</v>
      </c>
    </row>
    <row r="430" spans="1:4">
      <c r="A430" s="71">
        <v>429</v>
      </c>
      <c r="B430" s="71" t="s">
        <v>1707</v>
      </c>
      <c r="C430" s="71" t="s">
        <v>1746</v>
      </c>
      <c r="D430" s="71" t="s">
        <v>1747</v>
      </c>
    </row>
    <row r="431" spans="1:4">
      <c r="A431" s="71">
        <v>430</v>
      </c>
      <c r="B431" s="71" t="s">
        <v>1707</v>
      </c>
      <c r="C431" s="71" t="s">
        <v>1748</v>
      </c>
      <c r="D431" s="71" t="s">
        <v>1749</v>
      </c>
    </row>
    <row r="432" spans="1:4">
      <c r="A432" s="71">
        <v>431</v>
      </c>
      <c r="B432" s="71" t="s">
        <v>1707</v>
      </c>
      <c r="C432" s="71" t="s">
        <v>989</v>
      </c>
      <c r="D432" s="71" t="s">
        <v>1750</v>
      </c>
    </row>
    <row r="433" spans="1:4">
      <c r="A433" s="71">
        <v>432</v>
      </c>
      <c r="B433" s="71" t="s">
        <v>1707</v>
      </c>
      <c r="C433" s="71" t="s">
        <v>1751</v>
      </c>
      <c r="D433" s="71" t="s">
        <v>1752</v>
      </c>
    </row>
    <row r="434" spans="1:4">
      <c r="A434" s="71">
        <v>433</v>
      </c>
      <c r="B434" s="71" t="s">
        <v>1753</v>
      </c>
      <c r="C434" s="71" t="s">
        <v>1755</v>
      </c>
      <c r="D434" s="71" t="s">
        <v>1756</v>
      </c>
    </row>
    <row r="435" spans="1:4">
      <c r="A435" s="71">
        <v>434</v>
      </c>
      <c r="B435" s="71" t="s">
        <v>1753</v>
      </c>
      <c r="C435" s="71" t="s">
        <v>1757</v>
      </c>
      <c r="D435" s="71" t="s">
        <v>1758</v>
      </c>
    </row>
    <row r="436" spans="1:4">
      <c r="A436" s="71">
        <v>435</v>
      </c>
      <c r="B436" s="71" t="s">
        <v>1753</v>
      </c>
      <c r="C436" s="71" t="s">
        <v>1759</v>
      </c>
      <c r="D436" s="71" t="s">
        <v>1760</v>
      </c>
    </row>
    <row r="437" spans="1:4">
      <c r="A437" s="71">
        <v>436</v>
      </c>
      <c r="B437" s="71" t="s">
        <v>1753</v>
      </c>
      <c r="C437" s="71" t="s">
        <v>1761</v>
      </c>
      <c r="D437" s="71" t="s">
        <v>1762</v>
      </c>
    </row>
    <row r="438" spans="1:4">
      <c r="A438" s="71">
        <v>437</v>
      </c>
      <c r="B438" s="71" t="s">
        <v>1753</v>
      </c>
      <c r="C438" s="71" t="s">
        <v>1763</v>
      </c>
      <c r="D438" s="71" t="s">
        <v>1764</v>
      </c>
    </row>
    <row r="439" spans="1:4">
      <c r="A439" s="71">
        <v>438</v>
      </c>
      <c r="B439" s="71" t="s">
        <v>1753</v>
      </c>
      <c r="C439" s="71" t="s">
        <v>1765</v>
      </c>
      <c r="D439" s="71" t="s">
        <v>1766</v>
      </c>
    </row>
    <row r="440" spans="1:4">
      <c r="A440" s="71">
        <v>439</v>
      </c>
      <c r="B440" s="71" t="s">
        <v>1753</v>
      </c>
      <c r="C440" s="71" t="s">
        <v>1767</v>
      </c>
      <c r="D440" s="71" t="s">
        <v>1768</v>
      </c>
    </row>
    <row r="441" spans="1:4">
      <c r="A441" s="71">
        <v>440</v>
      </c>
      <c r="B441" s="71" t="s">
        <v>1753</v>
      </c>
      <c r="C441" s="71" t="s">
        <v>1769</v>
      </c>
      <c r="D441" s="71" t="s">
        <v>1770</v>
      </c>
    </row>
    <row r="442" spans="1:4">
      <c r="A442" s="71">
        <v>441</v>
      </c>
      <c r="B442" s="71" t="s">
        <v>1753</v>
      </c>
      <c r="C442" s="71" t="s">
        <v>1771</v>
      </c>
      <c r="D442" s="71" t="s">
        <v>1772</v>
      </c>
    </row>
    <row r="443" spans="1:4">
      <c r="A443" s="71">
        <v>442</v>
      </c>
      <c r="B443" s="71" t="s">
        <v>1753</v>
      </c>
      <c r="C443" s="71" t="s">
        <v>1753</v>
      </c>
      <c r="D443" s="71" t="s">
        <v>1754</v>
      </c>
    </row>
    <row r="444" spans="1:4">
      <c r="A444" s="71">
        <v>443</v>
      </c>
      <c r="B444" s="71" t="s">
        <v>1753</v>
      </c>
      <c r="C444" s="71" t="s">
        <v>1773</v>
      </c>
      <c r="D444" s="71" t="s">
        <v>1774</v>
      </c>
    </row>
    <row r="445" spans="1:4">
      <c r="A445" s="71">
        <v>444</v>
      </c>
      <c r="B445" s="71" t="s">
        <v>1753</v>
      </c>
      <c r="C445" s="71" t="s">
        <v>1775</v>
      </c>
      <c r="D445" s="71" t="s">
        <v>1776</v>
      </c>
    </row>
    <row r="446" spans="1:4">
      <c r="A446" s="71">
        <v>445</v>
      </c>
      <c r="B446" s="71" t="s">
        <v>1753</v>
      </c>
      <c r="C446" s="71" t="s">
        <v>1777</v>
      </c>
      <c r="D446" s="71" t="s">
        <v>1778</v>
      </c>
    </row>
    <row r="447" spans="1:4">
      <c r="A447" s="71">
        <v>446</v>
      </c>
      <c r="B447" s="71" t="s">
        <v>1753</v>
      </c>
      <c r="C447" s="71" t="s">
        <v>1779</v>
      </c>
      <c r="D447" s="71" t="s">
        <v>1780</v>
      </c>
    </row>
    <row r="448" spans="1:4">
      <c r="A448" s="71">
        <v>447</v>
      </c>
      <c r="B448" s="71" t="s">
        <v>1753</v>
      </c>
      <c r="C448" s="71" t="s">
        <v>1781</v>
      </c>
      <c r="D448" s="71" t="s">
        <v>1782</v>
      </c>
    </row>
    <row r="449" spans="1:4">
      <c r="A449" s="71">
        <v>448</v>
      </c>
      <c r="B449" s="71" t="s">
        <v>1753</v>
      </c>
      <c r="C449" s="71" t="s">
        <v>1783</v>
      </c>
      <c r="D449" s="71" t="s">
        <v>1784</v>
      </c>
    </row>
    <row r="450" spans="1:4">
      <c r="A450" s="71">
        <v>449</v>
      </c>
      <c r="B450" s="71" t="s">
        <v>1753</v>
      </c>
      <c r="C450" s="71" t="s">
        <v>1515</v>
      </c>
      <c r="D450" s="71" t="s">
        <v>1785</v>
      </c>
    </row>
    <row r="451" spans="1:4">
      <c r="A451" s="71">
        <v>450</v>
      </c>
      <c r="B451" s="71" t="s">
        <v>1753</v>
      </c>
      <c r="C451" s="71" t="s">
        <v>1566</v>
      </c>
      <c r="D451" s="71" t="s">
        <v>1786</v>
      </c>
    </row>
    <row r="452" spans="1:4">
      <c r="A452" s="71">
        <v>451</v>
      </c>
      <c r="B452" s="71" t="s">
        <v>1753</v>
      </c>
      <c r="C452" s="71" t="s">
        <v>1787</v>
      </c>
      <c r="D452" s="71" t="s">
        <v>1788</v>
      </c>
    </row>
    <row r="453" spans="1:4">
      <c r="A453" s="71">
        <v>452</v>
      </c>
      <c r="B453" s="71" t="s">
        <v>1753</v>
      </c>
      <c r="C453" s="71" t="s">
        <v>1789</v>
      </c>
      <c r="D453" s="71" t="s">
        <v>1790</v>
      </c>
    </row>
    <row r="454" spans="1:4">
      <c r="A454" s="71">
        <v>453</v>
      </c>
      <c r="B454" s="71" t="s">
        <v>1753</v>
      </c>
      <c r="C454" s="71" t="s">
        <v>1791</v>
      </c>
      <c r="D454" s="71" t="s">
        <v>1792</v>
      </c>
    </row>
    <row r="455" spans="1:4">
      <c r="A455" s="71">
        <v>454</v>
      </c>
      <c r="B455" s="71" t="s">
        <v>1753</v>
      </c>
      <c r="C455" s="71" t="s">
        <v>1793</v>
      </c>
      <c r="D455" s="71" t="s">
        <v>1794</v>
      </c>
    </row>
    <row r="456" spans="1:4">
      <c r="A456" s="71">
        <v>455</v>
      </c>
      <c r="B456" s="71" t="s">
        <v>1753</v>
      </c>
      <c r="C456" s="71" t="s">
        <v>1795</v>
      </c>
      <c r="D456" s="71" t="s">
        <v>1796</v>
      </c>
    </row>
    <row r="457" spans="1:4">
      <c r="A457" s="71">
        <v>456</v>
      </c>
      <c r="B457" s="71" t="s">
        <v>1753</v>
      </c>
      <c r="C457" s="71" t="s">
        <v>1797</v>
      </c>
      <c r="D457" s="71" t="s">
        <v>1798</v>
      </c>
    </row>
    <row r="458" spans="1:4">
      <c r="A458" s="71">
        <v>457</v>
      </c>
      <c r="B458" s="71" t="s">
        <v>1753</v>
      </c>
      <c r="C458" s="71" t="s">
        <v>1799</v>
      </c>
      <c r="D458" s="71" t="s">
        <v>1800</v>
      </c>
    </row>
    <row r="459" spans="1:4">
      <c r="A459" s="71">
        <v>458</v>
      </c>
      <c r="B459" s="71" t="s">
        <v>1801</v>
      </c>
      <c r="C459" s="71" t="s">
        <v>1803</v>
      </c>
      <c r="D459" s="71" t="s">
        <v>1804</v>
      </c>
    </row>
    <row r="460" spans="1:4">
      <c r="A460" s="71">
        <v>459</v>
      </c>
      <c r="B460" s="71" t="s">
        <v>1801</v>
      </c>
      <c r="C460" s="71" t="s">
        <v>1805</v>
      </c>
      <c r="D460" s="71" t="s">
        <v>1806</v>
      </c>
    </row>
    <row r="461" spans="1:4">
      <c r="A461" s="71">
        <v>460</v>
      </c>
      <c r="B461" s="71" t="s">
        <v>1801</v>
      </c>
      <c r="C461" s="71" t="s">
        <v>1807</v>
      </c>
      <c r="D461" s="71" t="s">
        <v>1808</v>
      </c>
    </row>
    <row r="462" spans="1:4">
      <c r="A462" s="71">
        <v>461</v>
      </c>
      <c r="B462" s="71" t="s">
        <v>1801</v>
      </c>
      <c r="C462" s="71" t="s">
        <v>1809</v>
      </c>
      <c r="D462" s="71" t="s">
        <v>1810</v>
      </c>
    </row>
    <row r="463" spans="1:4">
      <c r="A463" s="71">
        <v>462</v>
      </c>
      <c r="B463" s="71" t="s">
        <v>1801</v>
      </c>
      <c r="C463" s="71" t="s">
        <v>1811</v>
      </c>
      <c r="D463" s="71" t="s">
        <v>1812</v>
      </c>
    </row>
    <row r="464" spans="1:4">
      <c r="A464" s="71">
        <v>463</v>
      </c>
      <c r="B464" s="71" t="s">
        <v>1801</v>
      </c>
      <c r="C464" s="71" t="s">
        <v>1801</v>
      </c>
      <c r="D464" s="71" t="s">
        <v>1802</v>
      </c>
    </row>
    <row r="465" spans="1:4">
      <c r="A465" s="71">
        <v>464</v>
      </c>
      <c r="B465" s="71" t="s">
        <v>1801</v>
      </c>
      <c r="C465" s="71" t="s">
        <v>1813</v>
      </c>
      <c r="D465" s="71" t="s">
        <v>1814</v>
      </c>
    </row>
    <row r="466" spans="1:4">
      <c r="A466" s="71">
        <v>465</v>
      </c>
      <c r="B466" s="71" t="s">
        <v>1801</v>
      </c>
      <c r="C466" s="71" t="s">
        <v>1815</v>
      </c>
      <c r="D466" s="71" t="s">
        <v>1816</v>
      </c>
    </row>
    <row r="467" spans="1:4">
      <c r="A467" s="71">
        <v>466</v>
      </c>
      <c r="B467" s="71" t="s">
        <v>1801</v>
      </c>
      <c r="C467" s="71" t="s">
        <v>1817</v>
      </c>
      <c r="D467" s="71" t="s">
        <v>1818</v>
      </c>
    </row>
    <row r="468" spans="1:4">
      <c r="A468" s="71">
        <v>467</v>
      </c>
      <c r="B468" s="71" t="s">
        <v>1801</v>
      </c>
      <c r="C468" s="71" t="s">
        <v>1819</v>
      </c>
      <c r="D468" s="71" t="s">
        <v>1820</v>
      </c>
    </row>
    <row r="469" spans="1:4">
      <c r="A469" s="71">
        <v>468</v>
      </c>
      <c r="B469" s="71" t="s">
        <v>1801</v>
      </c>
      <c r="C469" s="71" t="s">
        <v>1821</v>
      </c>
      <c r="D469" s="71" t="s">
        <v>1822</v>
      </c>
    </row>
    <row r="470" spans="1:4">
      <c r="A470" s="71">
        <v>469</v>
      </c>
      <c r="B470" s="71" t="s">
        <v>1801</v>
      </c>
      <c r="C470" s="71" t="s">
        <v>1823</v>
      </c>
      <c r="D470" s="71" t="s">
        <v>1824</v>
      </c>
    </row>
    <row r="471" spans="1:4">
      <c r="A471" s="71">
        <v>470</v>
      </c>
      <c r="B471" s="71" t="s">
        <v>1801</v>
      </c>
      <c r="C471" s="71" t="s">
        <v>1825</v>
      </c>
      <c r="D471" s="71" t="s">
        <v>1826</v>
      </c>
    </row>
    <row r="472" spans="1:4">
      <c r="A472" s="71">
        <v>471</v>
      </c>
      <c r="B472" s="71" t="s">
        <v>1801</v>
      </c>
      <c r="C472" s="71" t="s">
        <v>1827</v>
      </c>
      <c r="D472" s="71" t="s">
        <v>1828</v>
      </c>
    </row>
    <row r="473" spans="1:4">
      <c r="A473" s="71">
        <v>472</v>
      </c>
      <c r="B473" s="71" t="s">
        <v>1801</v>
      </c>
      <c r="C473" s="71" t="s">
        <v>1829</v>
      </c>
      <c r="D473" s="71" t="s">
        <v>1830</v>
      </c>
    </row>
    <row r="474" spans="1:4">
      <c r="A474" s="71">
        <v>473</v>
      </c>
      <c r="B474" s="71" t="s">
        <v>1801</v>
      </c>
      <c r="C474" s="71" t="s">
        <v>1831</v>
      </c>
      <c r="D474" s="71" t="s">
        <v>1832</v>
      </c>
    </row>
    <row r="475" spans="1:4">
      <c r="A475" s="71">
        <v>474</v>
      </c>
      <c r="B475" s="71" t="s">
        <v>1801</v>
      </c>
      <c r="C475" s="71" t="s">
        <v>1833</v>
      </c>
      <c r="D475" s="71" t="s">
        <v>1834</v>
      </c>
    </row>
    <row r="476" spans="1:4">
      <c r="A476" s="71">
        <v>475</v>
      </c>
      <c r="B476" s="71" t="s">
        <v>1801</v>
      </c>
      <c r="C476" s="71" t="s">
        <v>1835</v>
      </c>
      <c r="D476" s="71" t="s">
        <v>1836</v>
      </c>
    </row>
    <row r="477" spans="1:4">
      <c r="A477" s="71">
        <v>476</v>
      </c>
      <c r="B477" s="71" t="s">
        <v>1837</v>
      </c>
      <c r="C477" s="71" t="s">
        <v>951</v>
      </c>
      <c r="D477" s="71" t="s">
        <v>1839</v>
      </c>
    </row>
    <row r="478" spans="1:4">
      <c r="A478" s="71">
        <v>477</v>
      </c>
      <c r="B478" s="71" t="s">
        <v>1837</v>
      </c>
      <c r="C478" s="71" t="s">
        <v>1840</v>
      </c>
      <c r="D478" s="71" t="s">
        <v>1841</v>
      </c>
    </row>
    <row r="479" spans="1:4">
      <c r="A479" s="71">
        <v>478</v>
      </c>
      <c r="B479" s="71" t="s">
        <v>1837</v>
      </c>
      <c r="C479" s="71" t="s">
        <v>1842</v>
      </c>
      <c r="D479" s="71" t="s">
        <v>1843</v>
      </c>
    </row>
    <row r="480" spans="1:4">
      <c r="A480" s="71">
        <v>479</v>
      </c>
      <c r="B480" s="71" t="s">
        <v>1837</v>
      </c>
      <c r="C480" s="71" t="s">
        <v>1844</v>
      </c>
      <c r="D480" s="71" t="s">
        <v>1845</v>
      </c>
    </row>
    <row r="481" spans="1:4">
      <c r="A481" s="71">
        <v>480</v>
      </c>
      <c r="B481" s="71" t="s">
        <v>1837</v>
      </c>
      <c r="C481" s="71" t="s">
        <v>1846</v>
      </c>
      <c r="D481" s="71" t="s">
        <v>1847</v>
      </c>
    </row>
    <row r="482" spans="1:4">
      <c r="A482" s="71">
        <v>481</v>
      </c>
      <c r="B482" s="71" t="s">
        <v>1837</v>
      </c>
      <c r="C482" s="71" t="s">
        <v>1848</v>
      </c>
      <c r="D482" s="71" t="s">
        <v>1849</v>
      </c>
    </row>
    <row r="483" spans="1:4">
      <c r="A483" s="71">
        <v>482</v>
      </c>
      <c r="B483" s="71" t="s">
        <v>1837</v>
      </c>
      <c r="C483" s="71" t="s">
        <v>1837</v>
      </c>
      <c r="D483" s="71" t="s">
        <v>1838</v>
      </c>
    </row>
    <row r="484" spans="1:4">
      <c r="A484" s="71">
        <v>483</v>
      </c>
      <c r="B484" s="71" t="s">
        <v>1837</v>
      </c>
      <c r="C484" s="71" t="s">
        <v>1850</v>
      </c>
      <c r="D484" s="71" t="s">
        <v>1851</v>
      </c>
    </row>
    <row r="485" spans="1:4">
      <c r="A485" s="71">
        <v>484</v>
      </c>
      <c r="B485" s="71" t="s">
        <v>1837</v>
      </c>
      <c r="C485" s="71" t="s">
        <v>1852</v>
      </c>
      <c r="D485" s="71" t="s">
        <v>1853</v>
      </c>
    </row>
    <row r="486" spans="1:4">
      <c r="A486" s="71">
        <v>485</v>
      </c>
      <c r="B486" s="71" t="s">
        <v>1837</v>
      </c>
      <c r="C486" s="71" t="s">
        <v>1854</v>
      </c>
      <c r="D486" s="71" t="s">
        <v>1855</v>
      </c>
    </row>
    <row r="487" spans="1:4">
      <c r="A487" s="71">
        <v>486</v>
      </c>
      <c r="B487" s="71" t="s">
        <v>1837</v>
      </c>
      <c r="C487" s="71" t="s">
        <v>1856</v>
      </c>
      <c r="D487" s="71" t="s">
        <v>1857</v>
      </c>
    </row>
    <row r="488" spans="1:4">
      <c r="A488" s="71">
        <v>487</v>
      </c>
      <c r="B488" s="71" t="s">
        <v>1837</v>
      </c>
      <c r="C488" s="71" t="s">
        <v>1858</v>
      </c>
      <c r="D488" s="71" t="s">
        <v>1859</v>
      </c>
    </row>
    <row r="489" spans="1:4">
      <c r="A489" s="71">
        <v>488</v>
      </c>
      <c r="B489" s="71" t="s">
        <v>1837</v>
      </c>
      <c r="C489" s="71" t="s">
        <v>1860</v>
      </c>
      <c r="D489" s="71" t="s">
        <v>1861</v>
      </c>
    </row>
    <row r="490" spans="1:4">
      <c r="A490" s="71">
        <v>489</v>
      </c>
      <c r="B490" s="71" t="s">
        <v>1837</v>
      </c>
      <c r="C490" s="71" t="s">
        <v>1862</v>
      </c>
      <c r="D490" s="71" t="s">
        <v>1863</v>
      </c>
    </row>
    <row r="491" spans="1:4">
      <c r="A491" s="71">
        <v>490</v>
      </c>
      <c r="B491" s="71" t="s">
        <v>1837</v>
      </c>
      <c r="C491" s="71" t="s">
        <v>1864</v>
      </c>
      <c r="D491" s="71" t="s">
        <v>1865</v>
      </c>
    </row>
    <row r="492" spans="1:4">
      <c r="A492" s="71">
        <v>491</v>
      </c>
      <c r="B492" s="71" t="s">
        <v>1837</v>
      </c>
      <c r="C492" s="71" t="s">
        <v>1866</v>
      </c>
      <c r="D492" s="71" t="s">
        <v>1867</v>
      </c>
    </row>
    <row r="493" spans="1:4">
      <c r="A493" s="71">
        <v>492</v>
      </c>
      <c r="B493" s="71" t="s">
        <v>1837</v>
      </c>
      <c r="C493" s="71" t="s">
        <v>1868</v>
      </c>
      <c r="D493" s="71" t="s">
        <v>1869</v>
      </c>
    </row>
    <row r="494" spans="1:4">
      <c r="A494" s="71">
        <v>493</v>
      </c>
      <c r="B494" s="71" t="s">
        <v>1837</v>
      </c>
      <c r="C494" s="71" t="s">
        <v>1870</v>
      </c>
      <c r="D494" s="71" t="s">
        <v>1871</v>
      </c>
    </row>
    <row r="495" spans="1:4">
      <c r="A495" s="71">
        <v>494</v>
      </c>
      <c r="B495" s="71" t="s">
        <v>1837</v>
      </c>
      <c r="C495" s="71" t="s">
        <v>1872</v>
      </c>
      <c r="D495" s="71" t="s">
        <v>1873</v>
      </c>
    </row>
    <row r="496" spans="1:4">
      <c r="A496" s="71">
        <v>495</v>
      </c>
      <c r="B496" s="71" t="s">
        <v>1837</v>
      </c>
      <c r="C496" s="71" t="s">
        <v>1874</v>
      </c>
      <c r="D496" s="71" t="s">
        <v>1875</v>
      </c>
    </row>
    <row r="497" spans="1:4">
      <c r="A497" s="71">
        <v>496</v>
      </c>
      <c r="B497" s="71" t="s">
        <v>1837</v>
      </c>
      <c r="C497" s="71" t="s">
        <v>1876</v>
      </c>
      <c r="D497" s="71" t="s">
        <v>1877</v>
      </c>
    </row>
    <row r="498" spans="1:4">
      <c r="A498" s="71">
        <v>497</v>
      </c>
      <c r="B498" s="71" t="s">
        <v>1878</v>
      </c>
      <c r="C498" s="71" t="s">
        <v>1880</v>
      </c>
      <c r="D498" s="71" t="s">
        <v>1881</v>
      </c>
    </row>
    <row r="499" spans="1:4">
      <c r="A499" s="71">
        <v>498</v>
      </c>
      <c r="B499" s="71" t="s">
        <v>1878</v>
      </c>
      <c r="C499" s="71" t="s">
        <v>1882</v>
      </c>
      <c r="D499" s="71" t="s">
        <v>1883</v>
      </c>
    </row>
    <row r="500" spans="1:4">
      <c r="A500" s="71">
        <v>499</v>
      </c>
      <c r="B500" s="71" t="s">
        <v>1878</v>
      </c>
      <c r="C500" s="71" t="s">
        <v>1884</v>
      </c>
      <c r="D500" s="71" t="s">
        <v>1885</v>
      </c>
    </row>
    <row r="501" spans="1:4">
      <c r="A501" s="71">
        <v>500</v>
      </c>
      <c r="B501" s="71" t="s">
        <v>1878</v>
      </c>
      <c r="C501" s="71" t="s">
        <v>1886</v>
      </c>
      <c r="D501" s="71" t="s">
        <v>1887</v>
      </c>
    </row>
    <row r="502" spans="1:4">
      <c r="A502" s="71">
        <v>501</v>
      </c>
      <c r="B502" s="71" t="s">
        <v>1878</v>
      </c>
      <c r="C502" s="71" t="s">
        <v>1888</v>
      </c>
      <c r="D502" s="71" t="s">
        <v>1889</v>
      </c>
    </row>
    <row r="503" spans="1:4">
      <c r="A503" s="71">
        <v>502</v>
      </c>
      <c r="B503" s="71" t="s">
        <v>1878</v>
      </c>
      <c r="C503" s="71" t="s">
        <v>1890</v>
      </c>
      <c r="D503" s="71" t="s">
        <v>1891</v>
      </c>
    </row>
    <row r="504" spans="1:4">
      <c r="A504" s="71">
        <v>503</v>
      </c>
      <c r="B504" s="71" t="s">
        <v>1878</v>
      </c>
      <c r="C504" s="71" t="s">
        <v>1892</v>
      </c>
      <c r="D504" s="71" t="s">
        <v>1893</v>
      </c>
    </row>
    <row r="505" spans="1:4">
      <c r="A505" s="71">
        <v>504</v>
      </c>
      <c r="B505" s="71" t="s">
        <v>1878</v>
      </c>
      <c r="C505" s="71" t="s">
        <v>1152</v>
      </c>
      <c r="D505" s="71" t="s">
        <v>1894</v>
      </c>
    </row>
    <row r="506" spans="1:4">
      <c r="A506" s="71">
        <v>505</v>
      </c>
      <c r="B506" s="71" t="s">
        <v>1878</v>
      </c>
      <c r="C506" s="71" t="s">
        <v>1878</v>
      </c>
      <c r="D506" s="71" t="s">
        <v>1879</v>
      </c>
    </row>
    <row r="507" spans="1:4">
      <c r="A507" s="71">
        <v>506</v>
      </c>
      <c r="B507" s="71" t="s">
        <v>1878</v>
      </c>
      <c r="C507" s="71" t="s">
        <v>1895</v>
      </c>
      <c r="D507" s="71" t="s">
        <v>1896</v>
      </c>
    </row>
    <row r="508" spans="1:4">
      <c r="A508" s="71">
        <v>507</v>
      </c>
      <c r="B508" s="71" t="s">
        <v>1878</v>
      </c>
      <c r="C508" s="71" t="s">
        <v>1897</v>
      </c>
      <c r="D508" s="71" t="s">
        <v>1898</v>
      </c>
    </row>
    <row r="509" spans="1:4">
      <c r="A509" s="71">
        <v>508</v>
      </c>
      <c r="B509" s="71" t="s">
        <v>1878</v>
      </c>
      <c r="C509" s="71" t="s">
        <v>1899</v>
      </c>
      <c r="D509" s="71" t="s">
        <v>1900</v>
      </c>
    </row>
    <row r="510" spans="1:4">
      <c r="A510" s="71">
        <v>509</v>
      </c>
      <c r="B510" s="71" t="s">
        <v>1878</v>
      </c>
      <c r="C510" s="71" t="s">
        <v>1901</v>
      </c>
      <c r="D510" s="71" t="s">
        <v>1902</v>
      </c>
    </row>
    <row r="511" spans="1:4">
      <c r="A511" s="71">
        <v>510</v>
      </c>
      <c r="B511" s="71" t="s">
        <v>1878</v>
      </c>
      <c r="C511" s="71" t="s">
        <v>1903</v>
      </c>
      <c r="D511" s="71" t="s">
        <v>1904</v>
      </c>
    </row>
    <row r="512" spans="1:4">
      <c r="A512" s="71">
        <v>511</v>
      </c>
      <c r="B512" s="71" t="s">
        <v>1878</v>
      </c>
      <c r="C512" s="71" t="s">
        <v>1905</v>
      </c>
      <c r="D512" s="71" t="s">
        <v>1906</v>
      </c>
    </row>
    <row r="513" spans="1:4">
      <c r="A513" s="71">
        <v>512</v>
      </c>
      <c r="B513" s="71" t="s">
        <v>1878</v>
      </c>
      <c r="C513" s="71" t="s">
        <v>1907</v>
      </c>
      <c r="D513" s="71" t="s">
        <v>1908</v>
      </c>
    </row>
    <row r="514" spans="1:4">
      <c r="A514" s="71">
        <v>513</v>
      </c>
      <c r="B514" s="71" t="s">
        <v>1878</v>
      </c>
      <c r="C514" s="71" t="s">
        <v>1909</v>
      </c>
      <c r="D514" s="71" t="s">
        <v>1910</v>
      </c>
    </row>
    <row r="515" spans="1:4">
      <c r="A515" s="71">
        <v>514</v>
      </c>
      <c r="B515" s="71" t="s">
        <v>1878</v>
      </c>
      <c r="C515" s="71" t="s">
        <v>1911</v>
      </c>
      <c r="D515" s="71" t="s">
        <v>1912</v>
      </c>
    </row>
    <row r="516" spans="1:4">
      <c r="A516" s="71">
        <v>515</v>
      </c>
      <c r="B516" s="71" t="s">
        <v>1878</v>
      </c>
      <c r="C516" s="71" t="s">
        <v>1913</v>
      </c>
      <c r="D516" s="71" t="s">
        <v>1914</v>
      </c>
    </row>
    <row r="517" spans="1:4">
      <c r="A517" s="71">
        <v>516</v>
      </c>
      <c r="B517" s="71" t="s">
        <v>1878</v>
      </c>
      <c r="C517" s="71" t="s">
        <v>1915</v>
      </c>
      <c r="D517" s="71" t="s">
        <v>1916</v>
      </c>
    </row>
    <row r="518" spans="1:4">
      <c r="A518" s="71">
        <v>517</v>
      </c>
      <c r="B518" s="71" t="s">
        <v>1878</v>
      </c>
      <c r="C518" s="71" t="s">
        <v>1917</v>
      </c>
      <c r="D518" s="71" t="s">
        <v>1918</v>
      </c>
    </row>
    <row r="519" spans="1:4">
      <c r="A519" s="71">
        <v>518</v>
      </c>
      <c r="B519" s="71" t="s">
        <v>1878</v>
      </c>
      <c r="C519" s="71" t="s">
        <v>1919</v>
      </c>
      <c r="D519" s="71" t="s">
        <v>1920</v>
      </c>
    </row>
    <row r="520" spans="1:4">
      <c r="A520" s="71">
        <v>519</v>
      </c>
      <c r="B520" s="71" t="s">
        <v>1878</v>
      </c>
      <c r="C520" s="71" t="s">
        <v>1921</v>
      </c>
      <c r="D520" s="71" t="s">
        <v>1922</v>
      </c>
    </row>
    <row r="521" spans="1:4">
      <c r="A521" s="71">
        <v>520</v>
      </c>
      <c r="B521" s="71" t="s">
        <v>1878</v>
      </c>
      <c r="C521" s="71" t="s">
        <v>1923</v>
      </c>
      <c r="D521" s="71" t="s">
        <v>1924</v>
      </c>
    </row>
    <row r="522" spans="1:4">
      <c r="A522" s="71">
        <v>521</v>
      </c>
      <c r="B522" s="71" t="s">
        <v>1878</v>
      </c>
      <c r="C522" s="71" t="s">
        <v>1925</v>
      </c>
      <c r="D522" s="71" t="s">
        <v>1926</v>
      </c>
    </row>
    <row r="523" spans="1:4">
      <c r="A523" s="71">
        <v>522</v>
      </c>
      <c r="B523" s="71" t="s">
        <v>1878</v>
      </c>
      <c r="C523" s="71" t="s">
        <v>1927</v>
      </c>
      <c r="D523" s="71" t="s">
        <v>1928</v>
      </c>
    </row>
    <row r="524" spans="1:4">
      <c r="A524" s="71">
        <v>523</v>
      </c>
      <c r="B524" s="71" t="s">
        <v>1878</v>
      </c>
      <c r="C524" s="71" t="s">
        <v>1929</v>
      </c>
      <c r="D524" s="71" t="s">
        <v>1930</v>
      </c>
    </row>
    <row r="525" spans="1:4">
      <c r="A525" s="71">
        <v>524</v>
      </c>
      <c r="B525" s="71" t="s">
        <v>1878</v>
      </c>
      <c r="C525" s="71" t="s">
        <v>1931</v>
      </c>
      <c r="D525" s="71" t="s">
        <v>1932</v>
      </c>
    </row>
    <row r="526" spans="1:4">
      <c r="A526" s="71">
        <v>525</v>
      </c>
      <c r="B526" s="71" t="s">
        <v>1878</v>
      </c>
      <c r="C526" s="71" t="s">
        <v>1933</v>
      </c>
      <c r="D526" s="71" t="s">
        <v>1934</v>
      </c>
    </row>
    <row r="527" spans="1:4">
      <c r="A527" s="71">
        <v>526</v>
      </c>
      <c r="B527" s="71" t="s">
        <v>1878</v>
      </c>
      <c r="C527" s="71" t="s">
        <v>1935</v>
      </c>
      <c r="D527" s="71" t="s">
        <v>1936</v>
      </c>
    </row>
    <row r="528" spans="1:4">
      <c r="A528" s="71">
        <v>527</v>
      </c>
      <c r="B528" s="71" t="s">
        <v>1878</v>
      </c>
      <c r="C528" s="71" t="s">
        <v>1937</v>
      </c>
      <c r="D528" s="71" t="s">
        <v>1938</v>
      </c>
    </row>
    <row r="529" spans="1:4">
      <c r="A529" s="71">
        <v>528</v>
      </c>
      <c r="B529" s="71" t="s">
        <v>1939</v>
      </c>
      <c r="C529" s="71" t="s">
        <v>1368</v>
      </c>
      <c r="D529" s="71" t="s">
        <v>1941</v>
      </c>
    </row>
    <row r="530" spans="1:4">
      <c r="A530" s="71">
        <v>529</v>
      </c>
      <c r="B530" s="71" t="s">
        <v>1939</v>
      </c>
      <c r="C530" s="71" t="s">
        <v>1942</v>
      </c>
      <c r="D530" s="71" t="s">
        <v>1943</v>
      </c>
    </row>
    <row r="531" spans="1:4">
      <c r="A531" s="71">
        <v>530</v>
      </c>
      <c r="B531" s="71" t="s">
        <v>1939</v>
      </c>
      <c r="C531" s="71" t="s">
        <v>1944</v>
      </c>
      <c r="D531" s="71" t="s">
        <v>1945</v>
      </c>
    </row>
    <row r="532" spans="1:4">
      <c r="A532" s="71">
        <v>531</v>
      </c>
      <c r="B532" s="71" t="s">
        <v>1939</v>
      </c>
      <c r="C532" s="71" t="s">
        <v>1946</v>
      </c>
      <c r="D532" s="71" t="s">
        <v>1947</v>
      </c>
    </row>
    <row r="533" spans="1:4">
      <c r="A533" s="71">
        <v>532</v>
      </c>
      <c r="B533" s="71" t="s">
        <v>1939</v>
      </c>
      <c r="C533" s="71" t="s">
        <v>1948</v>
      </c>
      <c r="D533" s="71" t="s">
        <v>1949</v>
      </c>
    </row>
    <row r="534" spans="1:4">
      <c r="A534" s="71">
        <v>533</v>
      </c>
      <c r="B534" s="71" t="s">
        <v>1939</v>
      </c>
      <c r="C534" s="71" t="s">
        <v>1950</v>
      </c>
      <c r="D534" s="71" t="s">
        <v>1951</v>
      </c>
    </row>
    <row r="535" spans="1:4">
      <c r="A535" s="71">
        <v>534</v>
      </c>
      <c r="B535" s="71" t="s">
        <v>1939</v>
      </c>
      <c r="C535" s="71" t="s">
        <v>1952</v>
      </c>
      <c r="D535" s="71" t="s">
        <v>1953</v>
      </c>
    </row>
    <row r="536" spans="1:4">
      <c r="A536" s="71">
        <v>535</v>
      </c>
      <c r="B536" s="71" t="s">
        <v>1939</v>
      </c>
      <c r="C536" s="71" t="s">
        <v>1954</v>
      </c>
      <c r="D536" s="71" t="s">
        <v>1955</v>
      </c>
    </row>
    <row r="537" spans="1:4">
      <c r="A537" s="71">
        <v>536</v>
      </c>
      <c r="B537" s="71" t="s">
        <v>1939</v>
      </c>
      <c r="C537" s="71" t="s">
        <v>1956</v>
      </c>
      <c r="D537" s="71" t="s">
        <v>1957</v>
      </c>
    </row>
    <row r="538" spans="1:4">
      <c r="A538" s="71">
        <v>537</v>
      </c>
      <c r="B538" s="71" t="s">
        <v>1939</v>
      </c>
      <c r="C538" s="71" t="s">
        <v>1939</v>
      </c>
      <c r="D538" s="71" t="s">
        <v>1940</v>
      </c>
    </row>
    <row r="539" spans="1:4">
      <c r="A539" s="71">
        <v>538</v>
      </c>
      <c r="B539" s="71" t="s">
        <v>1939</v>
      </c>
      <c r="C539" s="71" t="s">
        <v>1958</v>
      </c>
      <c r="D539" s="71" t="s">
        <v>1959</v>
      </c>
    </row>
    <row r="540" spans="1:4">
      <c r="A540" s="71">
        <v>539</v>
      </c>
      <c r="B540" s="71" t="s">
        <v>1939</v>
      </c>
      <c r="C540" s="71" t="s">
        <v>1960</v>
      </c>
      <c r="D540" s="71" t="s">
        <v>1961</v>
      </c>
    </row>
    <row r="541" spans="1:4">
      <c r="A541" s="71">
        <v>540</v>
      </c>
      <c r="B541" s="71" t="s">
        <v>1939</v>
      </c>
      <c r="C541" s="71" t="s">
        <v>1962</v>
      </c>
      <c r="D541" s="71" t="s">
        <v>1963</v>
      </c>
    </row>
    <row r="542" spans="1:4">
      <c r="A542" s="71">
        <v>541</v>
      </c>
      <c r="B542" s="71" t="s">
        <v>1939</v>
      </c>
      <c r="C542" s="71" t="s">
        <v>1964</v>
      </c>
      <c r="D542" s="71" t="s">
        <v>1965</v>
      </c>
    </row>
    <row r="543" spans="1:4">
      <c r="A543" s="71">
        <v>542</v>
      </c>
      <c r="B543" s="71" t="s">
        <v>1939</v>
      </c>
      <c r="C543" s="71" t="s">
        <v>1966</v>
      </c>
      <c r="D543" s="71" t="s">
        <v>1967</v>
      </c>
    </row>
    <row r="544" spans="1:4">
      <c r="A544" s="71">
        <v>543</v>
      </c>
      <c r="B544" s="71" t="s">
        <v>1939</v>
      </c>
      <c r="C544" s="71" t="s">
        <v>1968</v>
      </c>
      <c r="D544" s="71" t="s">
        <v>1969</v>
      </c>
    </row>
    <row r="545" spans="1:4">
      <c r="A545" s="71">
        <v>544</v>
      </c>
      <c r="B545" s="71" t="s">
        <v>1939</v>
      </c>
      <c r="C545" s="71" t="s">
        <v>1970</v>
      </c>
      <c r="D545" s="71" t="s">
        <v>1971</v>
      </c>
    </row>
    <row r="546" spans="1:4">
      <c r="A546" s="71">
        <v>545</v>
      </c>
      <c r="B546" s="71" t="s">
        <v>1939</v>
      </c>
      <c r="C546" s="71" t="s">
        <v>1972</v>
      </c>
      <c r="D546" s="71" t="s">
        <v>1973</v>
      </c>
    </row>
    <row r="547" spans="1:4">
      <c r="A547" s="71">
        <v>546</v>
      </c>
      <c r="B547" s="71" t="s">
        <v>1939</v>
      </c>
      <c r="C547" s="71" t="s">
        <v>1974</v>
      </c>
      <c r="D547" s="71" t="s">
        <v>1975</v>
      </c>
    </row>
    <row r="548" spans="1:4">
      <c r="A548" s="71">
        <v>547</v>
      </c>
      <c r="B548" s="71" t="s">
        <v>1939</v>
      </c>
      <c r="C548" s="71" t="s">
        <v>1976</v>
      </c>
      <c r="D548" s="71" t="s">
        <v>1977</v>
      </c>
    </row>
    <row r="549" spans="1:4">
      <c r="A549" s="71">
        <v>548</v>
      </c>
      <c r="B549" s="71" t="s">
        <v>1939</v>
      </c>
      <c r="C549" s="71" t="s">
        <v>1978</v>
      </c>
      <c r="D549" s="71" t="s">
        <v>1979</v>
      </c>
    </row>
    <row r="550" spans="1:4">
      <c r="A550" s="71">
        <v>549</v>
      </c>
      <c r="B550" s="71" t="s">
        <v>1939</v>
      </c>
      <c r="C550" s="71" t="s">
        <v>1980</v>
      </c>
      <c r="D550" s="71" t="s">
        <v>1981</v>
      </c>
    </row>
    <row r="551" spans="1:4">
      <c r="A551" s="71">
        <v>550</v>
      </c>
      <c r="B551" s="71" t="s">
        <v>1939</v>
      </c>
      <c r="C551" s="71" t="s">
        <v>1982</v>
      </c>
      <c r="D551" s="71" t="s">
        <v>1983</v>
      </c>
    </row>
    <row r="552" spans="1:4">
      <c r="A552" s="71">
        <v>551</v>
      </c>
      <c r="B552" s="71" t="s">
        <v>1939</v>
      </c>
      <c r="C552" s="71" t="s">
        <v>1984</v>
      </c>
      <c r="D552" s="71" t="s">
        <v>1985</v>
      </c>
    </row>
    <row r="553" spans="1:4">
      <c r="A553" s="71">
        <v>552</v>
      </c>
      <c r="B553" s="71" t="s">
        <v>1939</v>
      </c>
      <c r="C553" s="71" t="s">
        <v>1986</v>
      </c>
      <c r="D553" s="71" t="s">
        <v>1987</v>
      </c>
    </row>
    <row r="554" spans="1:4">
      <c r="A554" s="71">
        <v>553</v>
      </c>
      <c r="B554" s="71" t="s">
        <v>1988</v>
      </c>
      <c r="C554" s="71" t="s">
        <v>1990</v>
      </c>
      <c r="D554" s="71" t="s">
        <v>1991</v>
      </c>
    </row>
    <row r="555" spans="1:4">
      <c r="A555" s="71">
        <v>554</v>
      </c>
      <c r="B555" s="71" t="s">
        <v>1988</v>
      </c>
      <c r="C555" s="71" t="s">
        <v>1992</v>
      </c>
      <c r="D555" s="71" t="s">
        <v>1993</v>
      </c>
    </row>
    <row r="556" spans="1:4">
      <c r="A556" s="71">
        <v>555</v>
      </c>
      <c r="B556" s="71" t="s">
        <v>1988</v>
      </c>
      <c r="C556" s="71" t="s">
        <v>1994</v>
      </c>
      <c r="D556" s="71" t="s">
        <v>1995</v>
      </c>
    </row>
    <row r="557" spans="1:4">
      <c r="A557" s="71">
        <v>556</v>
      </c>
      <c r="B557" s="71" t="s">
        <v>1988</v>
      </c>
      <c r="C557" s="71" t="s">
        <v>1448</v>
      </c>
      <c r="D557" s="71" t="s">
        <v>1996</v>
      </c>
    </row>
    <row r="558" spans="1:4">
      <c r="A558" s="71">
        <v>557</v>
      </c>
      <c r="B558" s="71" t="s">
        <v>1988</v>
      </c>
      <c r="C558" s="71" t="s">
        <v>1997</v>
      </c>
      <c r="D558" s="71" t="s">
        <v>1998</v>
      </c>
    </row>
    <row r="559" spans="1:4">
      <c r="A559" s="71">
        <v>558</v>
      </c>
      <c r="B559" s="71" t="s">
        <v>1988</v>
      </c>
      <c r="C559" s="71" t="s">
        <v>1999</v>
      </c>
      <c r="D559" s="71" t="s">
        <v>2000</v>
      </c>
    </row>
    <row r="560" spans="1:4">
      <c r="A560" s="71">
        <v>559</v>
      </c>
      <c r="B560" s="71" t="s">
        <v>1988</v>
      </c>
      <c r="C560" s="71" t="s">
        <v>2001</v>
      </c>
      <c r="D560" s="71" t="s">
        <v>2002</v>
      </c>
    </row>
    <row r="561" spans="1:4">
      <c r="A561" s="71">
        <v>560</v>
      </c>
      <c r="B561" s="71" t="s">
        <v>1988</v>
      </c>
      <c r="C561" s="71" t="s">
        <v>2003</v>
      </c>
      <c r="D561" s="71" t="s">
        <v>2004</v>
      </c>
    </row>
    <row r="562" spans="1:4">
      <c r="A562" s="71">
        <v>561</v>
      </c>
      <c r="B562" s="71" t="s">
        <v>1988</v>
      </c>
      <c r="C562" s="71" t="s">
        <v>2005</v>
      </c>
      <c r="D562" s="71" t="s">
        <v>2006</v>
      </c>
    </row>
    <row r="563" spans="1:4">
      <c r="A563" s="71">
        <v>562</v>
      </c>
      <c r="B563" s="71" t="s">
        <v>1988</v>
      </c>
      <c r="C563" s="71" t="s">
        <v>1988</v>
      </c>
      <c r="D563" s="71" t="s">
        <v>1989</v>
      </c>
    </row>
    <row r="564" spans="1:4">
      <c r="A564" s="71">
        <v>563</v>
      </c>
      <c r="B564" s="71" t="s">
        <v>1988</v>
      </c>
      <c r="C564" s="71" t="s">
        <v>2007</v>
      </c>
      <c r="D564" s="71" t="s">
        <v>2008</v>
      </c>
    </row>
    <row r="565" spans="1:4">
      <c r="A565" s="71">
        <v>564</v>
      </c>
      <c r="B565" s="71" t="s">
        <v>1988</v>
      </c>
      <c r="C565" s="71" t="s">
        <v>2009</v>
      </c>
      <c r="D565" s="71" t="s">
        <v>2010</v>
      </c>
    </row>
    <row r="566" spans="1:4">
      <c r="A566" s="71">
        <v>565</v>
      </c>
      <c r="B566" s="71" t="s">
        <v>1988</v>
      </c>
      <c r="C566" s="71" t="s">
        <v>2011</v>
      </c>
      <c r="D566" s="71" t="s">
        <v>2012</v>
      </c>
    </row>
    <row r="567" spans="1:4">
      <c r="A567" s="71">
        <v>566</v>
      </c>
      <c r="B567" s="71" t="s">
        <v>1988</v>
      </c>
      <c r="C567" s="71" t="s">
        <v>2013</v>
      </c>
      <c r="D567" s="71" t="s">
        <v>2014</v>
      </c>
    </row>
    <row r="568" spans="1:4">
      <c r="A568" s="71">
        <v>567</v>
      </c>
      <c r="B568" s="71" t="s">
        <v>1988</v>
      </c>
      <c r="C568" s="71" t="s">
        <v>2015</v>
      </c>
      <c r="D568" s="71" t="s">
        <v>2016</v>
      </c>
    </row>
    <row r="569" spans="1:4">
      <c r="A569" s="71">
        <v>568</v>
      </c>
      <c r="B569" s="71" t="s">
        <v>1988</v>
      </c>
      <c r="C569" s="71" t="s">
        <v>2017</v>
      </c>
      <c r="D569" s="71" t="s">
        <v>2018</v>
      </c>
    </row>
    <row r="570" spans="1:4">
      <c r="A570" s="71">
        <v>569</v>
      </c>
      <c r="B570" s="71" t="s">
        <v>1988</v>
      </c>
      <c r="C570" s="71" t="s">
        <v>2019</v>
      </c>
      <c r="D570" s="71" t="s">
        <v>2020</v>
      </c>
    </row>
    <row r="571" spans="1:4">
      <c r="A571" s="71">
        <v>570</v>
      </c>
      <c r="B571" s="71" t="s">
        <v>1988</v>
      </c>
      <c r="C571" s="71" t="s">
        <v>2021</v>
      </c>
      <c r="D571" s="71" t="s">
        <v>2022</v>
      </c>
    </row>
    <row r="572" spans="1:4">
      <c r="A572" s="71">
        <v>571</v>
      </c>
      <c r="B572" s="71" t="s">
        <v>1988</v>
      </c>
      <c r="C572" s="71" t="s">
        <v>2023</v>
      </c>
      <c r="D572" s="71" t="s">
        <v>2024</v>
      </c>
    </row>
    <row r="573" spans="1:4">
      <c r="A573" s="71">
        <v>572</v>
      </c>
      <c r="B573" s="71" t="s">
        <v>1988</v>
      </c>
      <c r="C573" s="71" t="s">
        <v>2025</v>
      </c>
      <c r="D573" s="71" t="s">
        <v>2026</v>
      </c>
    </row>
    <row r="574" spans="1:4">
      <c r="A574" s="71">
        <v>573</v>
      </c>
      <c r="B574" s="71" t="s">
        <v>1988</v>
      </c>
      <c r="C574" s="71" t="s">
        <v>2027</v>
      </c>
      <c r="D574" s="71" t="s">
        <v>2028</v>
      </c>
    </row>
    <row r="575" spans="1:4">
      <c r="A575" s="71">
        <v>574</v>
      </c>
      <c r="B575" s="71" t="s">
        <v>1988</v>
      </c>
      <c r="C575" s="71" t="s">
        <v>2029</v>
      </c>
      <c r="D575" s="71" t="s">
        <v>2030</v>
      </c>
    </row>
    <row r="576" spans="1:4">
      <c r="A576" s="71">
        <v>575</v>
      </c>
      <c r="B576" s="71" t="s">
        <v>1988</v>
      </c>
      <c r="C576" s="71" t="s">
        <v>2031</v>
      </c>
      <c r="D576" s="71" t="s">
        <v>2032</v>
      </c>
    </row>
    <row r="577" spans="1:4">
      <c r="A577" s="71">
        <v>576</v>
      </c>
      <c r="B577" s="71" t="s">
        <v>1988</v>
      </c>
      <c r="C577" s="71" t="s">
        <v>2033</v>
      </c>
      <c r="D577" s="71" t="s">
        <v>2034</v>
      </c>
    </row>
    <row r="578" spans="1:4">
      <c r="A578" s="71">
        <v>577</v>
      </c>
      <c r="B578" s="71" t="s">
        <v>1988</v>
      </c>
      <c r="C578" s="71" t="s">
        <v>2035</v>
      </c>
      <c r="D578" s="71" t="s">
        <v>2036</v>
      </c>
    </row>
    <row r="579" spans="1:4">
      <c r="A579" s="71">
        <v>578</v>
      </c>
      <c r="B579" s="71" t="s">
        <v>1988</v>
      </c>
      <c r="C579" s="71" t="s">
        <v>2037</v>
      </c>
      <c r="D579" s="71" t="s">
        <v>2038</v>
      </c>
    </row>
    <row r="580" spans="1:4">
      <c r="A580" s="71">
        <v>579</v>
      </c>
      <c r="B580" s="71" t="s">
        <v>2039</v>
      </c>
      <c r="C580" s="71" t="s">
        <v>2041</v>
      </c>
      <c r="D580" s="71" t="s">
        <v>2042</v>
      </c>
    </row>
    <row r="581" spans="1:4">
      <c r="A581" s="71">
        <v>580</v>
      </c>
      <c r="B581" s="71" t="s">
        <v>2039</v>
      </c>
      <c r="C581" s="71" t="s">
        <v>2043</v>
      </c>
      <c r="D581" s="71" t="s">
        <v>2044</v>
      </c>
    </row>
    <row r="582" spans="1:4">
      <c r="A582" s="71">
        <v>581</v>
      </c>
      <c r="B582" s="71" t="s">
        <v>2039</v>
      </c>
      <c r="C582" s="71" t="s">
        <v>2045</v>
      </c>
      <c r="D582" s="71" t="s">
        <v>2046</v>
      </c>
    </row>
    <row r="583" spans="1:4">
      <c r="A583" s="71">
        <v>582</v>
      </c>
      <c r="B583" s="71" t="s">
        <v>2039</v>
      </c>
      <c r="C583" s="71" t="s">
        <v>2047</v>
      </c>
      <c r="D583" s="71" t="s">
        <v>2048</v>
      </c>
    </row>
    <row r="584" spans="1:4">
      <c r="A584" s="71">
        <v>583</v>
      </c>
      <c r="B584" s="71" t="s">
        <v>2039</v>
      </c>
      <c r="C584" s="71" t="s">
        <v>2049</v>
      </c>
      <c r="D584" s="71" t="s">
        <v>2050</v>
      </c>
    </row>
    <row r="585" spans="1:4">
      <c r="A585" s="71">
        <v>584</v>
      </c>
      <c r="B585" s="71" t="s">
        <v>2039</v>
      </c>
      <c r="C585" s="71" t="s">
        <v>2051</v>
      </c>
      <c r="D585" s="71" t="s">
        <v>2052</v>
      </c>
    </row>
    <row r="586" spans="1:4">
      <c r="A586" s="71">
        <v>585</v>
      </c>
      <c r="B586" s="71" t="s">
        <v>2039</v>
      </c>
      <c r="C586" s="71" t="s">
        <v>2053</v>
      </c>
      <c r="D586" s="71" t="s">
        <v>2054</v>
      </c>
    </row>
    <row r="587" spans="1:4">
      <c r="A587" s="71">
        <v>586</v>
      </c>
      <c r="B587" s="71" t="s">
        <v>2039</v>
      </c>
      <c r="C587" s="71" t="s">
        <v>2055</v>
      </c>
      <c r="D587" s="71" t="s">
        <v>2056</v>
      </c>
    </row>
    <row r="588" spans="1:4">
      <c r="A588" s="71">
        <v>587</v>
      </c>
      <c r="B588" s="71" t="s">
        <v>2039</v>
      </c>
      <c r="C588" s="71" t="s">
        <v>2057</v>
      </c>
      <c r="D588" s="71" t="s">
        <v>2058</v>
      </c>
    </row>
    <row r="589" spans="1:4">
      <c r="A589" s="71">
        <v>588</v>
      </c>
      <c r="B589" s="71" t="s">
        <v>2039</v>
      </c>
      <c r="C589" s="71" t="s">
        <v>2059</v>
      </c>
      <c r="D589" s="71" t="s">
        <v>2060</v>
      </c>
    </row>
    <row r="590" spans="1:4">
      <c r="A590" s="71">
        <v>589</v>
      </c>
      <c r="B590" s="71" t="s">
        <v>2039</v>
      </c>
      <c r="C590" s="71" t="s">
        <v>2061</v>
      </c>
      <c r="D590" s="71" t="s">
        <v>2062</v>
      </c>
    </row>
    <row r="591" spans="1:4">
      <c r="A591" s="71">
        <v>590</v>
      </c>
      <c r="B591" s="71" t="s">
        <v>2039</v>
      </c>
      <c r="C591" s="71" t="s">
        <v>2039</v>
      </c>
      <c r="D591" s="71" t="s">
        <v>2040</v>
      </c>
    </row>
    <row r="592" spans="1:4">
      <c r="A592" s="71">
        <v>591</v>
      </c>
      <c r="B592" s="71" t="s">
        <v>2039</v>
      </c>
      <c r="C592" s="71" t="s">
        <v>2063</v>
      </c>
      <c r="D592" s="71" t="s">
        <v>2064</v>
      </c>
    </row>
    <row r="593" spans="1:4">
      <c r="A593" s="71">
        <v>592</v>
      </c>
      <c r="B593" s="71" t="s">
        <v>2039</v>
      </c>
      <c r="C593" s="71" t="s">
        <v>2065</v>
      </c>
      <c r="D593" s="71" t="s">
        <v>2066</v>
      </c>
    </row>
    <row r="594" spans="1:4">
      <c r="A594" s="71">
        <v>593</v>
      </c>
      <c r="B594" s="71" t="s">
        <v>2039</v>
      </c>
      <c r="C594" s="71" t="s">
        <v>2067</v>
      </c>
      <c r="D594" s="71" t="s">
        <v>2068</v>
      </c>
    </row>
    <row r="595" spans="1:4">
      <c r="A595" s="71">
        <v>594</v>
      </c>
      <c r="B595" s="71" t="s">
        <v>2039</v>
      </c>
      <c r="C595" s="71" t="s">
        <v>2069</v>
      </c>
      <c r="D595" s="71" t="s">
        <v>2070</v>
      </c>
    </row>
    <row r="596" spans="1:4">
      <c r="A596" s="71">
        <v>595</v>
      </c>
      <c r="B596" s="71" t="s">
        <v>2039</v>
      </c>
      <c r="C596" s="71" t="s">
        <v>2071</v>
      </c>
      <c r="D596" s="71" t="s">
        <v>2072</v>
      </c>
    </row>
    <row r="597" spans="1:4">
      <c r="A597" s="71">
        <v>596</v>
      </c>
      <c r="B597" s="71" t="s">
        <v>2039</v>
      </c>
      <c r="C597" s="71" t="s">
        <v>1911</v>
      </c>
      <c r="D597" s="71" t="s">
        <v>2073</v>
      </c>
    </row>
    <row r="598" spans="1:4">
      <c r="A598" s="71">
        <v>597</v>
      </c>
      <c r="B598" s="71" t="s">
        <v>2039</v>
      </c>
      <c r="C598" s="71" t="s">
        <v>2074</v>
      </c>
      <c r="D598" s="71" t="s">
        <v>2075</v>
      </c>
    </row>
    <row r="599" spans="1:4">
      <c r="A599" s="71">
        <v>598</v>
      </c>
      <c r="B599" s="71" t="s">
        <v>2039</v>
      </c>
      <c r="C599" s="71" t="s">
        <v>2076</v>
      </c>
      <c r="D599" s="71" t="s">
        <v>2077</v>
      </c>
    </row>
    <row r="600" spans="1:4">
      <c r="A600" s="71">
        <v>599</v>
      </c>
      <c r="B600" s="71" t="s">
        <v>2039</v>
      </c>
      <c r="C600" s="71" t="s">
        <v>2078</v>
      </c>
      <c r="D600" s="71" t="s">
        <v>2079</v>
      </c>
    </row>
    <row r="601" spans="1:4">
      <c r="A601" s="71">
        <v>600</v>
      </c>
      <c r="B601" s="71" t="s">
        <v>2039</v>
      </c>
      <c r="C601" s="71" t="s">
        <v>2080</v>
      </c>
      <c r="D601" s="71" t="s">
        <v>2081</v>
      </c>
    </row>
    <row r="602" spans="1:4">
      <c r="A602" s="71">
        <v>601</v>
      </c>
      <c r="B602" s="71" t="s">
        <v>2039</v>
      </c>
      <c r="C602" s="71" t="s">
        <v>2082</v>
      </c>
      <c r="D602" s="71" t="s">
        <v>2083</v>
      </c>
    </row>
    <row r="603" spans="1:4">
      <c r="A603" s="71">
        <v>602</v>
      </c>
      <c r="B603" s="71" t="s">
        <v>2039</v>
      </c>
      <c r="C603" s="71" t="s">
        <v>2084</v>
      </c>
      <c r="D603" s="71" t="s">
        <v>2085</v>
      </c>
    </row>
    <row r="604" spans="1:4">
      <c r="A604" s="71">
        <v>603</v>
      </c>
      <c r="B604" s="71" t="s">
        <v>2039</v>
      </c>
      <c r="C604" s="71" t="s">
        <v>2086</v>
      </c>
      <c r="D604" s="71" t="s">
        <v>2087</v>
      </c>
    </row>
    <row r="605" spans="1:4">
      <c r="A605" s="71">
        <v>604</v>
      </c>
      <c r="B605" s="71" t="s">
        <v>2039</v>
      </c>
      <c r="C605" s="71" t="s">
        <v>2088</v>
      </c>
      <c r="D605" s="71" t="s">
        <v>2089</v>
      </c>
    </row>
    <row r="606" spans="1:4">
      <c r="A606" s="71">
        <v>605</v>
      </c>
      <c r="B606" s="71" t="s">
        <v>2039</v>
      </c>
      <c r="C606" s="71" t="s">
        <v>2090</v>
      </c>
      <c r="D606" s="71" t="s">
        <v>2091</v>
      </c>
    </row>
    <row r="607" spans="1:4">
      <c r="A607" s="71">
        <v>606</v>
      </c>
      <c r="B607" s="71" t="s">
        <v>2039</v>
      </c>
      <c r="C607" s="71" t="s">
        <v>2092</v>
      </c>
      <c r="D607" s="71" t="s">
        <v>2093</v>
      </c>
    </row>
    <row r="608" spans="1:4">
      <c r="A608" s="71">
        <v>607</v>
      </c>
      <c r="B608" s="71" t="s">
        <v>2039</v>
      </c>
      <c r="C608" s="71" t="s">
        <v>2094</v>
      </c>
      <c r="D608" s="71" t="s">
        <v>2095</v>
      </c>
    </row>
    <row r="609" spans="1:4">
      <c r="A609" s="71">
        <v>608</v>
      </c>
      <c r="B609" s="71" t="s">
        <v>2039</v>
      </c>
      <c r="C609" s="71" t="s">
        <v>2096</v>
      </c>
      <c r="D609" s="71" t="s">
        <v>2097</v>
      </c>
    </row>
    <row r="610" spans="1:4">
      <c r="A610" s="71">
        <v>609</v>
      </c>
      <c r="B610" s="71" t="s">
        <v>2098</v>
      </c>
      <c r="C610" s="71" t="s">
        <v>2100</v>
      </c>
      <c r="D610" s="71" t="s">
        <v>2101</v>
      </c>
    </row>
    <row r="611" spans="1:4">
      <c r="A611" s="71">
        <v>610</v>
      </c>
      <c r="B611" s="71" t="s">
        <v>2098</v>
      </c>
      <c r="C611" s="71" t="s">
        <v>2102</v>
      </c>
      <c r="D611" s="71" t="s">
        <v>2103</v>
      </c>
    </row>
    <row r="612" spans="1:4">
      <c r="A612" s="71">
        <v>611</v>
      </c>
      <c r="B612" s="71" t="s">
        <v>2098</v>
      </c>
      <c r="C612" s="71" t="s">
        <v>2104</v>
      </c>
      <c r="D612" s="71" t="s">
        <v>2105</v>
      </c>
    </row>
    <row r="613" spans="1:4">
      <c r="A613" s="71">
        <v>612</v>
      </c>
      <c r="B613" s="71" t="s">
        <v>2098</v>
      </c>
      <c r="C613" s="71" t="s">
        <v>2106</v>
      </c>
      <c r="D613" s="71" t="s">
        <v>2107</v>
      </c>
    </row>
    <row r="614" spans="1:4">
      <c r="A614" s="71">
        <v>613</v>
      </c>
      <c r="B614" s="71" t="s">
        <v>2098</v>
      </c>
      <c r="C614" s="71" t="s">
        <v>2108</v>
      </c>
      <c r="D614" s="71" t="s">
        <v>2109</v>
      </c>
    </row>
    <row r="615" spans="1:4">
      <c r="A615" s="71">
        <v>614</v>
      </c>
      <c r="B615" s="71" t="s">
        <v>2098</v>
      </c>
      <c r="C615" s="71" t="s">
        <v>2110</v>
      </c>
      <c r="D615" s="71" t="s">
        <v>2111</v>
      </c>
    </row>
    <row r="616" spans="1:4">
      <c r="A616" s="71">
        <v>615</v>
      </c>
      <c r="B616" s="71" t="s">
        <v>2098</v>
      </c>
      <c r="C616" s="71" t="s">
        <v>2112</v>
      </c>
      <c r="D616" s="71" t="s">
        <v>2113</v>
      </c>
    </row>
    <row r="617" spans="1:4">
      <c r="A617" s="71">
        <v>616</v>
      </c>
      <c r="B617" s="71" t="s">
        <v>2098</v>
      </c>
      <c r="C617" s="71" t="s">
        <v>2098</v>
      </c>
      <c r="D617" s="71" t="s">
        <v>2099</v>
      </c>
    </row>
    <row r="618" spans="1:4">
      <c r="A618" s="71">
        <v>617</v>
      </c>
      <c r="B618" s="71" t="s">
        <v>2098</v>
      </c>
      <c r="C618" s="71" t="s">
        <v>2114</v>
      </c>
      <c r="D618" s="71" t="s">
        <v>2115</v>
      </c>
    </row>
    <row r="619" spans="1:4">
      <c r="A619" s="71">
        <v>618</v>
      </c>
      <c r="B619" s="71" t="s">
        <v>2098</v>
      </c>
      <c r="C619" s="71" t="s">
        <v>2116</v>
      </c>
      <c r="D619" s="71" t="s">
        <v>2117</v>
      </c>
    </row>
    <row r="620" spans="1:4">
      <c r="A620" s="71">
        <v>619</v>
      </c>
      <c r="B620" s="71" t="s">
        <v>2098</v>
      </c>
      <c r="C620" s="71" t="s">
        <v>2118</v>
      </c>
      <c r="D620" s="71" t="s">
        <v>2119</v>
      </c>
    </row>
    <row r="621" spans="1:4">
      <c r="A621" s="71">
        <v>620</v>
      </c>
      <c r="B621" s="71" t="s">
        <v>2098</v>
      </c>
      <c r="C621" s="71" t="s">
        <v>2120</v>
      </c>
      <c r="D621" s="71" t="s">
        <v>2121</v>
      </c>
    </row>
    <row r="622" spans="1:4">
      <c r="A622" s="71">
        <v>621</v>
      </c>
      <c r="B622" s="71" t="s">
        <v>2098</v>
      </c>
      <c r="C622" s="71" t="s">
        <v>2122</v>
      </c>
      <c r="D622" s="71" t="s">
        <v>2123</v>
      </c>
    </row>
    <row r="623" spans="1:4">
      <c r="A623" s="71">
        <v>622</v>
      </c>
      <c r="B623" s="71" t="s">
        <v>2098</v>
      </c>
      <c r="C623" s="71" t="s">
        <v>2124</v>
      </c>
      <c r="D623" s="71" t="s">
        <v>2125</v>
      </c>
    </row>
    <row r="624" spans="1:4">
      <c r="A624" s="71">
        <v>623</v>
      </c>
      <c r="B624" s="71" t="s">
        <v>2098</v>
      </c>
      <c r="C624" s="71" t="s">
        <v>2126</v>
      </c>
      <c r="D624" s="71" t="s">
        <v>2127</v>
      </c>
    </row>
    <row r="625" spans="1:4">
      <c r="A625" s="71">
        <v>624</v>
      </c>
      <c r="B625" s="71" t="s">
        <v>2098</v>
      </c>
      <c r="C625" s="71" t="s">
        <v>2128</v>
      </c>
      <c r="D625" s="71" t="s">
        <v>2129</v>
      </c>
    </row>
    <row r="626" spans="1:4">
      <c r="A626" s="71">
        <v>625</v>
      </c>
      <c r="B626" s="71" t="s">
        <v>2130</v>
      </c>
      <c r="C626" s="71" t="s">
        <v>2132</v>
      </c>
      <c r="D626" s="71" t="s">
        <v>2133</v>
      </c>
    </row>
    <row r="627" spans="1:4">
      <c r="A627" s="71">
        <v>626</v>
      </c>
      <c r="B627" s="71" t="s">
        <v>2130</v>
      </c>
      <c r="C627" s="71" t="s">
        <v>2134</v>
      </c>
      <c r="D627" s="71" t="s">
        <v>2135</v>
      </c>
    </row>
    <row r="628" spans="1:4">
      <c r="A628" s="71">
        <v>627</v>
      </c>
      <c r="B628" s="71" t="s">
        <v>2130</v>
      </c>
      <c r="C628" s="71" t="s">
        <v>2136</v>
      </c>
      <c r="D628" s="71" t="s">
        <v>2137</v>
      </c>
    </row>
    <row r="629" spans="1:4">
      <c r="A629" s="71">
        <v>628</v>
      </c>
      <c r="B629" s="71" t="s">
        <v>2130</v>
      </c>
      <c r="C629" s="71" t="s">
        <v>2138</v>
      </c>
      <c r="D629" s="71" t="s">
        <v>2139</v>
      </c>
    </row>
    <row r="630" spans="1:4">
      <c r="A630" s="71">
        <v>629</v>
      </c>
      <c r="B630" s="71" t="s">
        <v>2130</v>
      </c>
      <c r="C630" s="71" t="s">
        <v>2140</v>
      </c>
      <c r="D630" s="71" t="s">
        <v>2141</v>
      </c>
    </row>
    <row r="631" spans="1:4">
      <c r="A631" s="71">
        <v>630</v>
      </c>
      <c r="B631" s="71" t="s">
        <v>2130</v>
      </c>
      <c r="C631" s="71" t="s">
        <v>2142</v>
      </c>
      <c r="D631" s="71" t="s">
        <v>2143</v>
      </c>
    </row>
    <row r="632" spans="1:4">
      <c r="A632" s="71">
        <v>631</v>
      </c>
      <c r="B632" s="71" t="s">
        <v>2130</v>
      </c>
      <c r="C632" s="71" t="s">
        <v>911</v>
      </c>
      <c r="D632" s="71" t="s">
        <v>2144</v>
      </c>
    </row>
    <row r="633" spans="1:4">
      <c r="A633" s="71">
        <v>632</v>
      </c>
      <c r="B633" s="71" t="s">
        <v>2130</v>
      </c>
      <c r="C633" s="71" t="s">
        <v>2145</v>
      </c>
      <c r="D633" s="71" t="s">
        <v>2146</v>
      </c>
    </row>
    <row r="634" spans="1:4">
      <c r="A634" s="71">
        <v>633</v>
      </c>
      <c r="B634" s="71" t="s">
        <v>2130</v>
      </c>
      <c r="C634" s="71" t="s">
        <v>2147</v>
      </c>
      <c r="D634" s="71" t="s">
        <v>2148</v>
      </c>
    </row>
    <row r="635" spans="1:4">
      <c r="A635" s="71">
        <v>634</v>
      </c>
      <c r="B635" s="71" t="s">
        <v>2130</v>
      </c>
      <c r="C635" s="71" t="s">
        <v>2130</v>
      </c>
      <c r="D635" s="71" t="s">
        <v>2131</v>
      </c>
    </row>
    <row r="636" spans="1:4">
      <c r="A636" s="71">
        <v>635</v>
      </c>
      <c r="B636" s="71" t="s">
        <v>2130</v>
      </c>
      <c r="C636" s="71" t="s">
        <v>2149</v>
      </c>
      <c r="D636" s="71" t="s">
        <v>2150</v>
      </c>
    </row>
    <row r="637" spans="1:4">
      <c r="A637" s="71">
        <v>636</v>
      </c>
      <c r="B637" s="71" t="s">
        <v>2130</v>
      </c>
      <c r="C637" s="71" t="s">
        <v>2151</v>
      </c>
      <c r="D637" s="71" t="s">
        <v>2152</v>
      </c>
    </row>
    <row r="638" spans="1:4">
      <c r="A638" s="71">
        <v>637</v>
      </c>
      <c r="B638" s="71" t="s">
        <v>2130</v>
      </c>
      <c r="C638" s="71" t="s">
        <v>2153</v>
      </c>
      <c r="D638" s="71" t="s">
        <v>2154</v>
      </c>
    </row>
    <row r="639" spans="1:4">
      <c r="A639" s="71">
        <v>638</v>
      </c>
      <c r="B639" s="71" t="s">
        <v>2130</v>
      </c>
      <c r="C639" s="71" t="s">
        <v>2155</v>
      </c>
      <c r="D639" s="71" t="s">
        <v>2156</v>
      </c>
    </row>
    <row r="640" spans="1:4">
      <c r="A640" s="71">
        <v>639</v>
      </c>
      <c r="B640" s="71" t="s">
        <v>2130</v>
      </c>
      <c r="C640" s="71" t="s">
        <v>2157</v>
      </c>
      <c r="D640" s="71" t="s">
        <v>2158</v>
      </c>
    </row>
    <row r="641" spans="1:4">
      <c r="A641" s="71">
        <v>640</v>
      </c>
      <c r="B641" s="71" t="s">
        <v>2130</v>
      </c>
      <c r="C641" s="71" t="s">
        <v>2159</v>
      </c>
      <c r="D641" s="71" t="s">
        <v>2160</v>
      </c>
    </row>
    <row r="642" spans="1:4">
      <c r="A642" s="71">
        <v>641</v>
      </c>
      <c r="B642" s="71" t="s">
        <v>2130</v>
      </c>
      <c r="C642" s="71" t="s">
        <v>2161</v>
      </c>
      <c r="D642" s="71" t="s">
        <v>2162</v>
      </c>
    </row>
    <row r="643" spans="1:4">
      <c r="A643" s="71">
        <v>642</v>
      </c>
      <c r="B643" s="71" t="s">
        <v>2130</v>
      </c>
      <c r="C643" s="71" t="s">
        <v>2163</v>
      </c>
      <c r="D643" s="71" t="s">
        <v>2164</v>
      </c>
    </row>
    <row r="644" spans="1:4">
      <c r="A644" s="71">
        <v>643</v>
      </c>
      <c r="B644" s="71" t="s">
        <v>2130</v>
      </c>
      <c r="C644" s="71" t="s">
        <v>2165</v>
      </c>
      <c r="D644" s="71" t="s">
        <v>2166</v>
      </c>
    </row>
    <row r="645" spans="1:4">
      <c r="A645" s="71">
        <v>644</v>
      </c>
      <c r="B645" s="71" t="s">
        <v>2130</v>
      </c>
      <c r="C645" s="71" t="s">
        <v>2167</v>
      </c>
      <c r="D645" s="71" t="s">
        <v>2168</v>
      </c>
    </row>
    <row r="646" spans="1:4">
      <c r="A646" s="71">
        <v>645</v>
      </c>
      <c r="B646" s="71" t="s">
        <v>2130</v>
      </c>
      <c r="C646" s="71" t="s">
        <v>2169</v>
      </c>
      <c r="D646" s="71" t="s">
        <v>2170</v>
      </c>
    </row>
    <row r="647" spans="1:4">
      <c r="A647" s="71">
        <v>646</v>
      </c>
      <c r="B647" s="71" t="s">
        <v>2171</v>
      </c>
      <c r="C647" s="71" t="s">
        <v>2173</v>
      </c>
      <c r="D647" s="71" t="s">
        <v>2174</v>
      </c>
    </row>
    <row r="648" spans="1:4">
      <c r="A648" s="71">
        <v>647</v>
      </c>
      <c r="B648" s="71" t="s">
        <v>2171</v>
      </c>
      <c r="C648" s="71" t="s">
        <v>2175</v>
      </c>
      <c r="D648" s="71" t="s">
        <v>2176</v>
      </c>
    </row>
    <row r="649" spans="1:4">
      <c r="A649" s="71">
        <v>648</v>
      </c>
      <c r="B649" s="71" t="s">
        <v>2171</v>
      </c>
      <c r="C649" s="71" t="s">
        <v>2177</v>
      </c>
      <c r="D649" s="71" t="s">
        <v>2178</v>
      </c>
    </row>
    <row r="650" spans="1:4">
      <c r="A650" s="71">
        <v>649</v>
      </c>
      <c r="B650" s="71" t="s">
        <v>2171</v>
      </c>
      <c r="C650" s="71" t="s">
        <v>2179</v>
      </c>
      <c r="D650" s="71" t="s">
        <v>2180</v>
      </c>
    </row>
    <row r="651" spans="1:4">
      <c r="A651" s="71">
        <v>650</v>
      </c>
      <c r="B651" s="71" t="s">
        <v>2171</v>
      </c>
      <c r="C651" s="71" t="s">
        <v>2181</v>
      </c>
      <c r="D651" s="71" t="s">
        <v>2182</v>
      </c>
    </row>
    <row r="652" spans="1:4">
      <c r="A652" s="71">
        <v>651</v>
      </c>
      <c r="B652" s="71" t="s">
        <v>2171</v>
      </c>
      <c r="C652" s="71" t="s">
        <v>2183</v>
      </c>
      <c r="D652" s="71" t="s">
        <v>2184</v>
      </c>
    </row>
    <row r="653" spans="1:4">
      <c r="A653" s="71">
        <v>652</v>
      </c>
      <c r="B653" s="71" t="s">
        <v>2171</v>
      </c>
      <c r="C653" s="71" t="s">
        <v>2185</v>
      </c>
      <c r="D653" s="71" t="s">
        <v>2186</v>
      </c>
    </row>
    <row r="654" spans="1:4">
      <c r="A654" s="71">
        <v>653</v>
      </c>
      <c r="B654" s="71" t="s">
        <v>2171</v>
      </c>
      <c r="C654" s="71" t="s">
        <v>2187</v>
      </c>
      <c r="D654" s="71" t="s">
        <v>2188</v>
      </c>
    </row>
    <row r="655" spans="1:4">
      <c r="A655" s="71">
        <v>654</v>
      </c>
      <c r="B655" s="71" t="s">
        <v>2171</v>
      </c>
      <c r="C655" s="71" t="s">
        <v>2189</v>
      </c>
      <c r="D655" s="71" t="s">
        <v>2190</v>
      </c>
    </row>
    <row r="656" spans="1:4">
      <c r="A656" s="71">
        <v>655</v>
      </c>
      <c r="B656" s="71" t="s">
        <v>2171</v>
      </c>
      <c r="C656" s="71" t="s">
        <v>2191</v>
      </c>
      <c r="D656" s="71" t="s">
        <v>2192</v>
      </c>
    </row>
    <row r="657" spans="1:4">
      <c r="A657" s="71">
        <v>656</v>
      </c>
      <c r="B657" s="71" t="s">
        <v>2171</v>
      </c>
      <c r="C657" s="71" t="s">
        <v>2171</v>
      </c>
      <c r="D657" s="71" t="s">
        <v>2172</v>
      </c>
    </row>
    <row r="658" spans="1:4">
      <c r="A658" s="71">
        <v>657</v>
      </c>
      <c r="B658" s="71" t="s">
        <v>2171</v>
      </c>
      <c r="C658" s="71" t="s">
        <v>2193</v>
      </c>
      <c r="D658" s="71" t="s">
        <v>2194</v>
      </c>
    </row>
    <row r="659" spans="1:4">
      <c r="A659" s="71">
        <v>658</v>
      </c>
      <c r="B659" s="71" t="s">
        <v>2171</v>
      </c>
      <c r="C659" s="71" t="s">
        <v>2195</v>
      </c>
      <c r="D659" s="71" t="s">
        <v>2196</v>
      </c>
    </row>
    <row r="660" spans="1:4">
      <c r="A660" s="71">
        <v>659</v>
      </c>
      <c r="B660" s="71" t="s">
        <v>2171</v>
      </c>
      <c r="C660" s="71" t="s">
        <v>2197</v>
      </c>
      <c r="D660" s="71" t="s">
        <v>2198</v>
      </c>
    </row>
    <row r="661" spans="1:4">
      <c r="A661" s="71">
        <v>660</v>
      </c>
      <c r="B661" s="71" t="s">
        <v>2171</v>
      </c>
      <c r="C661" s="71" t="s">
        <v>1566</v>
      </c>
      <c r="D661" s="71" t="s">
        <v>2199</v>
      </c>
    </row>
    <row r="662" spans="1:4">
      <c r="A662" s="71">
        <v>661</v>
      </c>
      <c r="B662" s="71" t="s">
        <v>2171</v>
      </c>
      <c r="C662" s="71" t="s">
        <v>2200</v>
      </c>
      <c r="D662" s="71" t="s">
        <v>2201</v>
      </c>
    </row>
    <row r="663" spans="1:4">
      <c r="A663" s="71">
        <v>662</v>
      </c>
      <c r="B663" s="71" t="s">
        <v>2171</v>
      </c>
      <c r="C663" s="71" t="s">
        <v>2202</v>
      </c>
      <c r="D663" s="71" t="s">
        <v>2203</v>
      </c>
    </row>
    <row r="664" spans="1:4">
      <c r="A664" s="71">
        <v>663</v>
      </c>
      <c r="B664" s="71" t="s">
        <v>2171</v>
      </c>
      <c r="C664" s="71" t="s">
        <v>2204</v>
      </c>
      <c r="D664" s="71" t="s">
        <v>2205</v>
      </c>
    </row>
    <row r="665" spans="1:4">
      <c r="A665" s="71">
        <v>664</v>
      </c>
      <c r="B665" s="71" t="s">
        <v>2171</v>
      </c>
      <c r="C665" s="71" t="s">
        <v>2206</v>
      </c>
      <c r="D665" s="71" t="s">
        <v>2207</v>
      </c>
    </row>
    <row r="666" spans="1:4">
      <c r="A666" s="71">
        <v>665</v>
      </c>
      <c r="B666" s="71" t="s">
        <v>2171</v>
      </c>
      <c r="C666" s="71" t="s">
        <v>2208</v>
      </c>
      <c r="D666" s="71" t="s">
        <v>2209</v>
      </c>
    </row>
    <row r="667" spans="1:4">
      <c r="A667" s="71">
        <v>666</v>
      </c>
      <c r="B667" s="71" t="s">
        <v>2210</v>
      </c>
      <c r="C667" s="71" t="s">
        <v>2212</v>
      </c>
      <c r="D667" s="71" t="s">
        <v>2213</v>
      </c>
    </row>
    <row r="668" spans="1:4">
      <c r="A668" s="71">
        <v>667</v>
      </c>
      <c r="B668" s="71" t="s">
        <v>2210</v>
      </c>
      <c r="C668" s="71" t="s">
        <v>2214</v>
      </c>
      <c r="D668" s="71" t="s">
        <v>2215</v>
      </c>
    </row>
    <row r="669" spans="1:4">
      <c r="A669" s="71">
        <v>668</v>
      </c>
      <c r="B669" s="71" t="s">
        <v>2210</v>
      </c>
      <c r="C669" s="71" t="s">
        <v>2216</v>
      </c>
      <c r="D669" s="71" t="s">
        <v>2217</v>
      </c>
    </row>
    <row r="670" spans="1:4">
      <c r="A670" s="71">
        <v>669</v>
      </c>
      <c r="B670" s="71" t="s">
        <v>2210</v>
      </c>
      <c r="C670" s="71" t="s">
        <v>2218</v>
      </c>
      <c r="D670" s="71" t="s">
        <v>2219</v>
      </c>
    </row>
    <row r="671" spans="1:4">
      <c r="A671" s="71">
        <v>670</v>
      </c>
      <c r="B671" s="71" t="s">
        <v>2210</v>
      </c>
      <c r="C671" s="71" t="s">
        <v>2220</v>
      </c>
      <c r="D671" s="71" t="s">
        <v>2221</v>
      </c>
    </row>
    <row r="672" spans="1:4">
      <c r="A672" s="71">
        <v>671</v>
      </c>
      <c r="B672" s="71" t="s">
        <v>2210</v>
      </c>
      <c r="C672" s="71" t="s">
        <v>2222</v>
      </c>
      <c r="D672" s="71" t="s">
        <v>2223</v>
      </c>
    </row>
    <row r="673" spans="1:4">
      <c r="A673" s="71">
        <v>672</v>
      </c>
      <c r="B673" s="71" t="s">
        <v>2210</v>
      </c>
      <c r="C673" s="71" t="s">
        <v>2224</v>
      </c>
      <c r="D673" s="71" t="s">
        <v>2225</v>
      </c>
    </row>
    <row r="674" spans="1:4">
      <c r="A674" s="71">
        <v>673</v>
      </c>
      <c r="B674" s="71" t="s">
        <v>2210</v>
      </c>
      <c r="C674" s="71" t="s">
        <v>2226</v>
      </c>
      <c r="D674" s="71" t="s">
        <v>2227</v>
      </c>
    </row>
    <row r="675" spans="1:4">
      <c r="A675" s="71">
        <v>674</v>
      </c>
      <c r="B675" s="71" t="s">
        <v>2210</v>
      </c>
      <c r="C675" s="71" t="s">
        <v>1958</v>
      </c>
      <c r="D675" s="71" t="s">
        <v>2228</v>
      </c>
    </row>
    <row r="676" spans="1:4">
      <c r="A676" s="71">
        <v>675</v>
      </c>
      <c r="B676" s="71" t="s">
        <v>2210</v>
      </c>
      <c r="C676" s="71" t="s">
        <v>2210</v>
      </c>
      <c r="D676" s="71" t="s">
        <v>2211</v>
      </c>
    </row>
    <row r="677" spans="1:4">
      <c r="A677" s="71">
        <v>676</v>
      </c>
      <c r="B677" s="71" t="s">
        <v>2210</v>
      </c>
      <c r="C677" s="71" t="s">
        <v>2229</v>
      </c>
      <c r="D677" s="71" t="s">
        <v>2230</v>
      </c>
    </row>
    <row r="678" spans="1:4">
      <c r="A678" s="71">
        <v>677</v>
      </c>
      <c r="B678" s="71" t="s">
        <v>2210</v>
      </c>
      <c r="C678" s="71" t="s">
        <v>2231</v>
      </c>
      <c r="D678" s="71" t="s">
        <v>2232</v>
      </c>
    </row>
    <row r="679" spans="1:4">
      <c r="A679" s="71">
        <v>678</v>
      </c>
      <c r="B679" s="71" t="s">
        <v>2210</v>
      </c>
      <c r="C679" s="71" t="s">
        <v>1420</v>
      </c>
      <c r="D679" s="71" t="s">
        <v>2233</v>
      </c>
    </row>
    <row r="680" spans="1:4">
      <c r="A680" s="71">
        <v>679</v>
      </c>
      <c r="B680" s="71" t="s">
        <v>2210</v>
      </c>
      <c r="C680" s="71" t="s">
        <v>2234</v>
      </c>
      <c r="D680" s="71" t="s">
        <v>2235</v>
      </c>
    </row>
    <row r="681" spans="1:4">
      <c r="A681" s="71">
        <v>680</v>
      </c>
      <c r="B681" s="71" t="s">
        <v>2210</v>
      </c>
      <c r="C681" s="71" t="s">
        <v>2236</v>
      </c>
      <c r="D681" s="71" t="s">
        <v>2237</v>
      </c>
    </row>
    <row r="682" spans="1:4">
      <c r="A682" s="71">
        <v>681</v>
      </c>
      <c r="B682" s="71" t="s">
        <v>2210</v>
      </c>
      <c r="C682" s="71" t="s">
        <v>2238</v>
      </c>
      <c r="D682" s="71" t="s">
        <v>2239</v>
      </c>
    </row>
    <row r="683" spans="1:4">
      <c r="A683" s="71">
        <v>682</v>
      </c>
      <c r="B683" s="71" t="s">
        <v>2210</v>
      </c>
      <c r="C683" s="71" t="s">
        <v>2240</v>
      </c>
      <c r="D683" s="71" t="s">
        <v>2241</v>
      </c>
    </row>
    <row r="684" spans="1:4">
      <c r="A684" s="71">
        <v>683</v>
      </c>
      <c r="B684" s="71" t="s">
        <v>2210</v>
      </c>
      <c r="C684" s="71" t="s">
        <v>2242</v>
      </c>
      <c r="D684" s="71" t="s">
        <v>2243</v>
      </c>
    </row>
    <row r="685" spans="1:4">
      <c r="A685" s="71">
        <v>684</v>
      </c>
      <c r="B685" s="71" t="s">
        <v>2244</v>
      </c>
      <c r="C685" s="71" t="s">
        <v>2246</v>
      </c>
      <c r="D685" s="71" t="s">
        <v>2247</v>
      </c>
    </row>
    <row r="686" spans="1:4">
      <c r="A686" s="71">
        <v>685</v>
      </c>
      <c r="B686" s="71" t="s">
        <v>2244</v>
      </c>
      <c r="C686" s="71" t="s">
        <v>2248</v>
      </c>
      <c r="D686" s="71" t="s">
        <v>2249</v>
      </c>
    </row>
    <row r="687" spans="1:4">
      <c r="A687" s="71">
        <v>686</v>
      </c>
      <c r="B687" s="71" t="s">
        <v>2244</v>
      </c>
      <c r="C687" s="71" t="s">
        <v>2250</v>
      </c>
      <c r="D687" s="71" t="s">
        <v>2251</v>
      </c>
    </row>
    <row r="688" spans="1:4">
      <c r="A688" s="71">
        <v>687</v>
      </c>
      <c r="B688" s="71" t="s">
        <v>2244</v>
      </c>
      <c r="C688" s="71" t="s">
        <v>2252</v>
      </c>
      <c r="D688" s="71" t="s">
        <v>2253</v>
      </c>
    </row>
    <row r="689" spans="1:4">
      <c r="A689" s="71">
        <v>688</v>
      </c>
      <c r="B689" s="71" t="s">
        <v>2244</v>
      </c>
      <c r="C689" s="71" t="s">
        <v>2254</v>
      </c>
      <c r="D689" s="71" t="s">
        <v>2255</v>
      </c>
    </row>
    <row r="690" spans="1:4">
      <c r="A690" s="71">
        <v>689</v>
      </c>
      <c r="B690" s="71" t="s">
        <v>2244</v>
      </c>
      <c r="C690" s="71" t="s">
        <v>2256</v>
      </c>
      <c r="D690" s="71" t="s">
        <v>2257</v>
      </c>
    </row>
    <row r="691" spans="1:4">
      <c r="A691" s="71">
        <v>690</v>
      </c>
      <c r="B691" s="71" t="s">
        <v>2244</v>
      </c>
      <c r="C691" s="71" t="s">
        <v>2258</v>
      </c>
      <c r="D691" s="71" t="s">
        <v>2259</v>
      </c>
    </row>
    <row r="692" spans="1:4">
      <c r="A692" s="71">
        <v>691</v>
      </c>
      <c r="B692" s="71" t="s">
        <v>2244</v>
      </c>
      <c r="C692" s="71" t="s">
        <v>2260</v>
      </c>
      <c r="D692" s="71" t="s">
        <v>2261</v>
      </c>
    </row>
    <row r="693" spans="1:4">
      <c r="A693" s="71">
        <v>692</v>
      </c>
      <c r="B693" s="71" t="s">
        <v>2244</v>
      </c>
      <c r="C693" s="71" t="s">
        <v>2244</v>
      </c>
      <c r="D693" s="71" t="s">
        <v>2245</v>
      </c>
    </row>
    <row r="694" spans="1:4">
      <c r="A694" s="71">
        <v>693</v>
      </c>
      <c r="B694" s="71" t="s">
        <v>2244</v>
      </c>
      <c r="C694" s="71" t="s">
        <v>2262</v>
      </c>
      <c r="D694" s="71" t="s">
        <v>2263</v>
      </c>
    </row>
    <row r="695" spans="1:4">
      <c r="A695" s="71">
        <v>694</v>
      </c>
      <c r="B695" s="71" t="s">
        <v>2244</v>
      </c>
      <c r="C695" s="71" t="s">
        <v>2264</v>
      </c>
      <c r="D695" s="71" t="s">
        <v>2265</v>
      </c>
    </row>
    <row r="696" spans="1:4">
      <c r="A696" s="71">
        <v>695</v>
      </c>
      <c r="B696" s="71" t="s">
        <v>2244</v>
      </c>
      <c r="C696" s="71" t="s">
        <v>2266</v>
      </c>
      <c r="D696" s="71" t="s">
        <v>2267</v>
      </c>
    </row>
    <row r="697" spans="1:4">
      <c r="A697" s="71">
        <v>696</v>
      </c>
      <c r="B697" s="71" t="s">
        <v>2244</v>
      </c>
      <c r="C697" s="71" t="s">
        <v>1795</v>
      </c>
      <c r="D697" s="71" t="s">
        <v>2268</v>
      </c>
    </row>
    <row r="698" spans="1:4">
      <c r="A698" s="71">
        <v>697</v>
      </c>
      <c r="B698" s="71" t="s">
        <v>2244</v>
      </c>
      <c r="C698" s="71" t="s">
        <v>2269</v>
      </c>
      <c r="D698" s="71" t="s">
        <v>2270</v>
      </c>
    </row>
    <row r="699" spans="1:4">
      <c r="A699" s="71">
        <v>698</v>
      </c>
      <c r="B699" s="71" t="s">
        <v>2244</v>
      </c>
      <c r="C699" s="71" t="s">
        <v>2271</v>
      </c>
      <c r="D699" s="71" t="s">
        <v>2272</v>
      </c>
    </row>
    <row r="700" spans="1:4">
      <c r="A700" s="71">
        <v>699</v>
      </c>
      <c r="B700" s="71" t="s">
        <v>2244</v>
      </c>
      <c r="C700" s="71" t="s">
        <v>2273</v>
      </c>
      <c r="D700" s="71" t="s">
        <v>2274</v>
      </c>
    </row>
    <row r="701" spans="1:4">
      <c r="A701" s="71">
        <v>700</v>
      </c>
      <c r="B701" s="71" t="s">
        <v>2275</v>
      </c>
      <c r="C701" s="71" t="s">
        <v>2277</v>
      </c>
      <c r="D701" s="71" t="s">
        <v>2278</v>
      </c>
    </row>
    <row r="702" spans="1:4">
      <c r="A702" s="71">
        <v>701</v>
      </c>
      <c r="B702" s="71" t="s">
        <v>2275</v>
      </c>
      <c r="C702" s="71" t="s">
        <v>2279</v>
      </c>
      <c r="D702" s="71" t="s">
        <v>2280</v>
      </c>
    </row>
    <row r="703" spans="1:4">
      <c r="A703" s="71">
        <v>702</v>
      </c>
      <c r="B703" s="71" t="s">
        <v>2275</v>
      </c>
      <c r="C703" s="71" t="s">
        <v>2281</v>
      </c>
      <c r="D703" s="71" t="s">
        <v>2282</v>
      </c>
    </row>
    <row r="704" spans="1:4">
      <c r="A704" s="71">
        <v>703</v>
      </c>
      <c r="B704" s="71" t="s">
        <v>2275</v>
      </c>
      <c r="C704" s="71" t="s">
        <v>2283</v>
      </c>
      <c r="D704" s="71" t="s">
        <v>2284</v>
      </c>
    </row>
    <row r="705" spans="1:4">
      <c r="A705" s="71">
        <v>704</v>
      </c>
      <c r="B705" s="71" t="s">
        <v>2275</v>
      </c>
      <c r="C705" s="71" t="s">
        <v>2285</v>
      </c>
      <c r="D705" s="71" t="s">
        <v>2286</v>
      </c>
    </row>
    <row r="706" spans="1:4">
      <c r="A706" s="71">
        <v>705</v>
      </c>
      <c r="B706" s="71" t="s">
        <v>2275</v>
      </c>
      <c r="C706" s="71" t="s">
        <v>2287</v>
      </c>
      <c r="D706" s="71" t="s">
        <v>2288</v>
      </c>
    </row>
    <row r="707" spans="1:4">
      <c r="A707" s="71">
        <v>706</v>
      </c>
      <c r="B707" s="71" t="s">
        <v>2275</v>
      </c>
      <c r="C707" s="71" t="s">
        <v>2289</v>
      </c>
      <c r="D707" s="71" t="s">
        <v>2290</v>
      </c>
    </row>
    <row r="708" spans="1:4">
      <c r="A708" s="71">
        <v>707</v>
      </c>
      <c r="B708" s="71" t="s">
        <v>2275</v>
      </c>
      <c r="C708" s="71" t="s">
        <v>2291</v>
      </c>
      <c r="D708" s="71" t="s">
        <v>2292</v>
      </c>
    </row>
    <row r="709" spans="1:4">
      <c r="A709" s="71">
        <v>708</v>
      </c>
      <c r="B709" s="71" t="s">
        <v>2275</v>
      </c>
      <c r="C709" s="71" t="s">
        <v>2293</v>
      </c>
      <c r="D709" s="71" t="s">
        <v>2294</v>
      </c>
    </row>
    <row r="710" spans="1:4">
      <c r="A710" s="71">
        <v>709</v>
      </c>
      <c r="B710" s="71" t="s">
        <v>2275</v>
      </c>
      <c r="C710" s="71" t="s">
        <v>2295</v>
      </c>
      <c r="D710" s="71" t="s">
        <v>2296</v>
      </c>
    </row>
    <row r="711" spans="1:4">
      <c r="A711" s="71">
        <v>710</v>
      </c>
      <c r="B711" s="71" t="s">
        <v>2275</v>
      </c>
      <c r="C711" s="71" t="s">
        <v>2297</v>
      </c>
      <c r="D711" s="71" t="s">
        <v>2298</v>
      </c>
    </row>
    <row r="712" spans="1:4">
      <c r="A712" s="71">
        <v>711</v>
      </c>
      <c r="B712" s="71" t="s">
        <v>2275</v>
      </c>
      <c r="C712" s="71" t="s">
        <v>2299</v>
      </c>
      <c r="D712" s="71" t="s">
        <v>2300</v>
      </c>
    </row>
    <row r="713" spans="1:4">
      <c r="A713" s="71">
        <v>712</v>
      </c>
      <c r="B713" s="71" t="s">
        <v>2275</v>
      </c>
      <c r="C713" s="71" t="s">
        <v>2301</v>
      </c>
      <c r="D713" s="71" t="s">
        <v>2302</v>
      </c>
    </row>
    <row r="714" spans="1:4">
      <c r="A714" s="71">
        <v>713</v>
      </c>
      <c r="B714" s="71" t="s">
        <v>2275</v>
      </c>
      <c r="C714" s="71" t="s">
        <v>2303</v>
      </c>
      <c r="D714" s="71" t="s">
        <v>2304</v>
      </c>
    </row>
    <row r="715" spans="1:4">
      <c r="A715" s="71">
        <v>714</v>
      </c>
      <c r="B715" s="71" t="s">
        <v>2275</v>
      </c>
      <c r="C715" s="71" t="s">
        <v>2305</v>
      </c>
      <c r="D715" s="71" t="s">
        <v>2306</v>
      </c>
    </row>
    <row r="716" spans="1:4">
      <c r="A716" s="71">
        <v>715</v>
      </c>
      <c r="B716" s="71" t="s">
        <v>2275</v>
      </c>
      <c r="C716" s="71" t="s">
        <v>2307</v>
      </c>
      <c r="D716" s="71" t="s">
        <v>2308</v>
      </c>
    </row>
    <row r="717" spans="1:4">
      <c r="A717" s="71">
        <v>716</v>
      </c>
      <c r="B717" s="71" t="s">
        <v>2275</v>
      </c>
      <c r="C717" s="71" t="s">
        <v>2309</v>
      </c>
      <c r="D717" s="71" t="s">
        <v>2310</v>
      </c>
    </row>
    <row r="718" spans="1:4">
      <c r="A718" s="71">
        <v>717</v>
      </c>
      <c r="B718" s="71" t="s">
        <v>2275</v>
      </c>
      <c r="C718" s="71" t="s">
        <v>2275</v>
      </c>
      <c r="D718" s="71" t="s">
        <v>2276</v>
      </c>
    </row>
    <row r="719" spans="1:4">
      <c r="A719" s="71">
        <v>718</v>
      </c>
      <c r="B719" s="71" t="s">
        <v>2275</v>
      </c>
      <c r="C719" s="71" t="s">
        <v>2311</v>
      </c>
      <c r="D719" s="71" t="s">
        <v>2312</v>
      </c>
    </row>
    <row r="720" spans="1:4">
      <c r="A720" s="71">
        <v>719</v>
      </c>
      <c r="B720" s="71" t="s">
        <v>2275</v>
      </c>
      <c r="C720" s="71" t="s">
        <v>2313</v>
      </c>
      <c r="D720" s="71" t="s">
        <v>2314</v>
      </c>
    </row>
    <row r="721" spans="1:4">
      <c r="A721" s="71">
        <v>720</v>
      </c>
      <c r="B721" s="71" t="s">
        <v>2275</v>
      </c>
      <c r="C721" s="71" t="s">
        <v>2315</v>
      </c>
      <c r="D721" s="71" t="s">
        <v>2316</v>
      </c>
    </row>
    <row r="722" spans="1:4">
      <c r="A722" s="71">
        <v>721</v>
      </c>
      <c r="B722" s="71" t="s">
        <v>2275</v>
      </c>
      <c r="C722" s="71" t="s">
        <v>1172</v>
      </c>
      <c r="D722" s="71" t="s">
        <v>2317</v>
      </c>
    </row>
    <row r="723" spans="1:4">
      <c r="A723" s="71">
        <v>722</v>
      </c>
      <c r="B723" s="71" t="s">
        <v>2275</v>
      </c>
      <c r="C723" s="71" t="s">
        <v>2318</v>
      </c>
      <c r="D723" s="71" t="s">
        <v>2319</v>
      </c>
    </row>
    <row r="724" spans="1:4">
      <c r="A724" s="71">
        <v>723</v>
      </c>
      <c r="B724" s="71" t="s">
        <v>2275</v>
      </c>
      <c r="C724" s="71" t="s">
        <v>2320</v>
      </c>
      <c r="D724" s="71" t="s">
        <v>2321</v>
      </c>
    </row>
    <row r="725" spans="1:4">
      <c r="A725" s="71">
        <v>724</v>
      </c>
      <c r="B725" s="71" t="s">
        <v>2275</v>
      </c>
      <c r="C725" s="71" t="s">
        <v>2322</v>
      </c>
      <c r="D725" s="71" t="s">
        <v>2323</v>
      </c>
    </row>
    <row r="726" spans="1:4">
      <c r="A726" s="71">
        <v>725</v>
      </c>
      <c r="B726" s="71" t="s">
        <v>2275</v>
      </c>
      <c r="C726" s="71" t="s">
        <v>2324</v>
      </c>
      <c r="D726" s="71" t="s">
        <v>2325</v>
      </c>
    </row>
    <row r="727" spans="1:4">
      <c r="A727" s="71">
        <v>726</v>
      </c>
      <c r="B727" s="71" t="s">
        <v>2275</v>
      </c>
      <c r="C727" s="71" t="s">
        <v>2326</v>
      </c>
      <c r="D727" s="71" t="s">
        <v>2327</v>
      </c>
    </row>
    <row r="728" spans="1:4">
      <c r="A728" s="71">
        <v>727</v>
      </c>
      <c r="B728" s="71" t="s">
        <v>2275</v>
      </c>
      <c r="C728" s="71" t="s">
        <v>2328</v>
      </c>
      <c r="D728" s="71" t="s">
        <v>2329</v>
      </c>
    </row>
    <row r="729" spans="1:4">
      <c r="A729" s="71">
        <v>728</v>
      </c>
      <c r="B729" s="71" t="s">
        <v>2330</v>
      </c>
      <c r="C729" s="71" t="s">
        <v>2332</v>
      </c>
      <c r="D729" s="71" t="s">
        <v>2333</v>
      </c>
    </row>
    <row r="730" spans="1:4">
      <c r="A730" s="71">
        <v>729</v>
      </c>
      <c r="B730" s="71" t="s">
        <v>2330</v>
      </c>
      <c r="C730" s="71" t="s">
        <v>2334</v>
      </c>
      <c r="D730" s="71" t="s">
        <v>2335</v>
      </c>
    </row>
    <row r="731" spans="1:4">
      <c r="A731" s="71">
        <v>730</v>
      </c>
      <c r="B731" s="71" t="s">
        <v>2330</v>
      </c>
      <c r="C731" s="71" t="s">
        <v>2336</v>
      </c>
      <c r="D731" s="71" t="s">
        <v>2337</v>
      </c>
    </row>
    <row r="732" spans="1:4">
      <c r="A732" s="71">
        <v>731</v>
      </c>
      <c r="B732" s="71" t="s">
        <v>2330</v>
      </c>
      <c r="C732" s="71" t="s">
        <v>2338</v>
      </c>
      <c r="D732" s="71" t="s">
        <v>2339</v>
      </c>
    </row>
    <row r="733" spans="1:4">
      <c r="A733" s="71">
        <v>732</v>
      </c>
      <c r="B733" s="71" t="s">
        <v>2330</v>
      </c>
      <c r="C733" s="71" t="s">
        <v>2340</v>
      </c>
      <c r="D733" s="71" t="s">
        <v>2341</v>
      </c>
    </row>
    <row r="734" spans="1:4">
      <c r="A734" s="71">
        <v>733</v>
      </c>
      <c r="B734" s="71" t="s">
        <v>2330</v>
      </c>
      <c r="C734" s="71" t="s">
        <v>2342</v>
      </c>
      <c r="D734" s="71" t="s">
        <v>2343</v>
      </c>
    </row>
    <row r="735" spans="1:4">
      <c r="A735" s="71">
        <v>734</v>
      </c>
      <c r="B735" s="71" t="s">
        <v>2330</v>
      </c>
      <c r="C735" s="71" t="s">
        <v>2344</v>
      </c>
      <c r="D735" s="71" t="s">
        <v>2345</v>
      </c>
    </row>
    <row r="736" spans="1:4">
      <c r="A736" s="71">
        <v>735</v>
      </c>
      <c r="B736" s="71" t="s">
        <v>2330</v>
      </c>
      <c r="C736" s="71" t="s">
        <v>2346</v>
      </c>
      <c r="D736" s="71" t="s">
        <v>2347</v>
      </c>
    </row>
    <row r="737" spans="1:4">
      <c r="A737" s="71">
        <v>736</v>
      </c>
      <c r="B737" s="71" t="s">
        <v>2330</v>
      </c>
      <c r="C737" s="71" t="s">
        <v>2348</v>
      </c>
      <c r="D737" s="71" t="s">
        <v>2349</v>
      </c>
    </row>
    <row r="738" spans="1:4">
      <c r="A738" s="71">
        <v>737</v>
      </c>
      <c r="B738" s="71" t="s">
        <v>2330</v>
      </c>
      <c r="C738" s="71" t="s">
        <v>2350</v>
      </c>
      <c r="D738" s="71" t="s">
        <v>2351</v>
      </c>
    </row>
    <row r="739" spans="1:4">
      <c r="A739" s="71">
        <v>738</v>
      </c>
      <c r="B739" s="71" t="s">
        <v>2330</v>
      </c>
      <c r="C739" s="71" t="s">
        <v>2352</v>
      </c>
      <c r="D739" s="71" t="s">
        <v>2353</v>
      </c>
    </row>
    <row r="740" spans="1:4">
      <c r="A740" s="71">
        <v>739</v>
      </c>
      <c r="B740" s="71" t="s">
        <v>2330</v>
      </c>
      <c r="C740" s="71" t="s">
        <v>1823</v>
      </c>
      <c r="D740" s="71" t="s">
        <v>2354</v>
      </c>
    </row>
    <row r="741" spans="1:4">
      <c r="A741" s="71">
        <v>740</v>
      </c>
      <c r="B741" s="71" t="s">
        <v>2330</v>
      </c>
      <c r="C741" s="71" t="s">
        <v>2355</v>
      </c>
      <c r="D741" s="71" t="s">
        <v>2356</v>
      </c>
    </row>
    <row r="742" spans="1:4">
      <c r="A742" s="71">
        <v>741</v>
      </c>
      <c r="B742" s="71" t="s">
        <v>2330</v>
      </c>
      <c r="C742" s="71" t="s">
        <v>2357</v>
      </c>
      <c r="D742" s="71" t="s">
        <v>2358</v>
      </c>
    </row>
    <row r="743" spans="1:4">
      <c r="A743" s="71">
        <v>742</v>
      </c>
      <c r="B743" s="71" t="s">
        <v>2330</v>
      </c>
      <c r="C743" s="71" t="s">
        <v>2330</v>
      </c>
      <c r="D743" s="71" t="s">
        <v>2331</v>
      </c>
    </row>
    <row r="744" spans="1:4">
      <c r="A744" s="71">
        <v>743</v>
      </c>
      <c r="B744" s="71" t="s">
        <v>2330</v>
      </c>
      <c r="C744" s="71" t="s">
        <v>2359</v>
      </c>
      <c r="D744" s="71" t="s">
        <v>2360</v>
      </c>
    </row>
    <row r="745" spans="1:4">
      <c r="A745" s="71">
        <v>744</v>
      </c>
      <c r="B745" s="71" t="s">
        <v>2330</v>
      </c>
      <c r="C745" s="71" t="s">
        <v>2361</v>
      </c>
      <c r="D745" s="71" t="s">
        <v>2362</v>
      </c>
    </row>
    <row r="746" spans="1:4">
      <c r="A746" s="71">
        <v>745</v>
      </c>
      <c r="B746" s="71" t="s">
        <v>2330</v>
      </c>
      <c r="C746" s="71" t="s">
        <v>2363</v>
      </c>
      <c r="D746" s="71" t="s">
        <v>2364</v>
      </c>
    </row>
    <row r="747" spans="1:4">
      <c r="A747" s="71">
        <v>746</v>
      </c>
      <c r="B747" s="71" t="s">
        <v>2330</v>
      </c>
      <c r="C747" s="71" t="s">
        <v>2365</v>
      </c>
      <c r="D747" s="71" t="s">
        <v>2366</v>
      </c>
    </row>
    <row r="748" spans="1:4">
      <c r="A748" s="71">
        <v>747</v>
      </c>
      <c r="B748" s="71" t="s">
        <v>2330</v>
      </c>
      <c r="C748" s="71" t="s">
        <v>2367</v>
      </c>
      <c r="D748" s="71" t="s">
        <v>2368</v>
      </c>
    </row>
    <row r="749" spans="1:4">
      <c r="A749" s="71">
        <v>748</v>
      </c>
      <c r="B749" s="71" t="s">
        <v>2330</v>
      </c>
      <c r="C749" s="71" t="s">
        <v>2369</v>
      </c>
      <c r="D749" s="71" t="s">
        <v>2370</v>
      </c>
    </row>
    <row r="750" spans="1:4">
      <c r="A750" s="71">
        <v>749</v>
      </c>
      <c r="B750" s="71" t="s">
        <v>2330</v>
      </c>
      <c r="C750" s="71" t="s">
        <v>2371</v>
      </c>
      <c r="D750" s="71" t="s">
        <v>2372</v>
      </c>
    </row>
    <row r="751" spans="1:4">
      <c r="A751" s="71">
        <v>750</v>
      </c>
      <c r="B751" s="71" t="s">
        <v>2373</v>
      </c>
      <c r="C751" s="71" t="s">
        <v>2375</v>
      </c>
      <c r="D751" s="71" t="s">
        <v>2376</v>
      </c>
    </row>
    <row r="752" spans="1:4">
      <c r="A752" s="71">
        <v>751</v>
      </c>
      <c r="B752" s="71" t="s">
        <v>2373</v>
      </c>
      <c r="C752" s="71" t="s">
        <v>2377</v>
      </c>
      <c r="D752" s="71" t="s">
        <v>2378</v>
      </c>
    </row>
    <row r="753" spans="1:4">
      <c r="A753" s="71">
        <v>752</v>
      </c>
      <c r="B753" s="71" t="s">
        <v>2373</v>
      </c>
      <c r="C753" s="71" t="s">
        <v>2379</v>
      </c>
      <c r="D753" s="71" t="s">
        <v>2380</v>
      </c>
    </row>
    <row r="754" spans="1:4">
      <c r="A754" s="71">
        <v>753</v>
      </c>
      <c r="B754" s="71" t="s">
        <v>2373</v>
      </c>
      <c r="C754" s="71" t="s">
        <v>2381</v>
      </c>
      <c r="D754" s="71" t="s">
        <v>2382</v>
      </c>
    </row>
    <row r="755" spans="1:4">
      <c r="A755" s="71">
        <v>754</v>
      </c>
      <c r="B755" s="71" t="s">
        <v>2373</v>
      </c>
      <c r="C755" s="71" t="s">
        <v>2383</v>
      </c>
      <c r="D755" s="71" t="s">
        <v>2384</v>
      </c>
    </row>
    <row r="756" spans="1:4">
      <c r="A756" s="71">
        <v>755</v>
      </c>
      <c r="B756" s="71" t="s">
        <v>2373</v>
      </c>
      <c r="C756" s="71" t="s">
        <v>2385</v>
      </c>
      <c r="D756" s="71" t="s">
        <v>2386</v>
      </c>
    </row>
    <row r="757" spans="1:4">
      <c r="A757" s="71">
        <v>756</v>
      </c>
      <c r="B757" s="71" t="s">
        <v>2373</v>
      </c>
      <c r="C757" s="71" t="s">
        <v>2387</v>
      </c>
      <c r="D757" s="71" t="s">
        <v>2388</v>
      </c>
    </row>
    <row r="758" spans="1:4">
      <c r="A758" s="71">
        <v>757</v>
      </c>
      <c r="B758" s="71" t="s">
        <v>2373</v>
      </c>
      <c r="C758" s="71" t="s">
        <v>2389</v>
      </c>
      <c r="D758" s="71" t="s">
        <v>2390</v>
      </c>
    </row>
    <row r="759" spans="1:4">
      <c r="A759" s="71">
        <v>758</v>
      </c>
      <c r="B759" s="71" t="s">
        <v>2373</v>
      </c>
      <c r="C759" s="71" t="s">
        <v>2391</v>
      </c>
      <c r="D759" s="71" t="s">
        <v>2392</v>
      </c>
    </row>
    <row r="760" spans="1:4">
      <c r="A760" s="71">
        <v>759</v>
      </c>
      <c r="B760" s="71" t="s">
        <v>2373</v>
      </c>
      <c r="C760" s="71" t="s">
        <v>2393</v>
      </c>
      <c r="D760" s="71" t="s">
        <v>2394</v>
      </c>
    </row>
    <row r="761" spans="1:4">
      <c r="A761" s="71">
        <v>760</v>
      </c>
      <c r="B761" s="71" t="s">
        <v>2373</v>
      </c>
      <c r="C761" s="71" t="s">
        <v>2395</v>
      </c>
      <c r="D761" s="71" t="s">
        <v>2396</v>
      </c>
    </row>
    <row r="762" spans="1:4">
      <c r="A762" s="71">
        <v>761</v>
      </c>
      <c r="B762" s="71" t="s">
        <v>2373</v>
      </c>
      <c r="C762" s="71" t="s">
        <v>2397</v>
      </c>
      <c r="D762" s="71" t="s">
        <v>2398</v>
      </c>
    </row>
    <row r="763" spans="1:4">
      <c r="A763" s="71">
        <v>762</v>
      </c>
      <c r="B763" s="71" t="s">
        <v>2373</v>
      </c>
      <c r="C763" s="71" t="s">
        <v>2399</v>
      </c>
      <c r="D763" s="71" t="s">
        <v>2400</v>
      </c>
    </row>
    <row r="764" spans="1:4">
      <c r="A764" s="71">
        <v>763</v>
      </c>
      <c r="B764" s="71" t="s">
        <v>2373</v>
      </c>
      <c r="C764" s="71" t="s">
        <v>2401</v>
      </c>
      <c r="D764" s="71" t="s">
        <v>2402</v>
      </c>
    </row>
    <row r="765" spans="1:4">
      <c r="A765" s="71">
        <v>764</v>
      </c>
      <c r="B765" s="71" t="s">
        <v>2373</v>
      </c>
      <c r="C765" s="71" t="s">
        <v>2403</v>
      </c>
      <c r="D765" s="71" t="s">
        <v>2404</v>
      </c>
    </row>
    <row r="766" spans="1:4">
      <c r="A766" s="71">
        <v>765</v>
      </c>
      <c r="B766" s="71" t="s">
        <v>2373</v>
      </c>
      <c r="C766" s="71" t="s">
        <v>2405</v>
      </c>
      <c r="D766" s="71" t="s">
        <v>2406</v>
      </c>
    </row>
    <row r="767" spans="1:4">
      <c r="A767" s="71">
        <v>766</v>
      </c>
      <c r="B767" s="71" t="s">
        <v>2373</v>
      </c>
      <c r="C767" s="71" t="s">
        <v>2407</v>
      </c>
      <c r="D767" s="71" t="s">
        <v>2408</v>
      </c>
    </row>
    <row r="768" spans="1:4">
      <c r="A768" s="71">
        <v>767</v>
      </c>
      <c r="B768" s="71" t="s">
        <v>2373</v>
      </c>
      <c r="C768" s="71" t="s">
        <v>2409</v>
      </c>
      <c r="D768" s="71" t="s">
        <v>2410</v>
      </c>
    </row>
    <row r="769" spans="1:4">
      <c r="A769" s="71">
        <v>768</v>
      </c>
      <c r="B769" s="71" t="s">
        <v>2373</v>
      </c>
      <c r="C769" s="71" t="s">
        <v>2411</v>
      </c>
      <c r="D769" s="71" t="s">
        <v>2412</v>
      </c>
    </row>
    <row r="770" spans="1:4">
      <c r="A770" s="71">
        <v>769</v>
      </c>
      <c r="B770" s="71" t="s">
        <v>2373</v>
      </c>
      <c r="C770" s="71" t="s">
        <v>2373</v>
      </c>
      <c r="D770" s="71" t="s">
        <v>2374</v>
      </c>
    </row>
    <row r="771" spans="1:4">
      <c r="A771" s="71">
        <v>770</v>
      </c>
      <c r="B771" s="71" t="s">
        <v>2373</v>
      </c>
      <c r="C771" s="71" t="s">
        <v>2413</v>
      </c>
      <c r="D771" s="71" t="s">
        <v>2414</v>
      </c>
    </row>
    <row r="772" spans="1:4">
      <c r="A772" s="71">
        <v>771</v>
      </c>
      <c r="B772" s="71" t="s">
        <v>2373</v>
      </c>
      <c r="C772" s="71" t="s">
        <v>2415</v>
      </c>
      <c r="D772" s="71" t="s">
        <v>2416</v>
      </c>
    </row>
    <row r="773" spans="1:4">
      <c r="A773" s="71">
        <v>772</v>
      </c>
      <c r="B773" s="71" t="s">
        <v>2373</v>
      </c>
      <c r="C773" s="71" t="s">
        <v>2417</v>
      </c>
      <c r="D773" s="71" t="s">
        <v>2418</v>
      </c>
    </row>
    <row r="774" spans="1:4">
      <c r="A774" s="71">
        <v>773</v>
      </c>
      <c r="B774" s="71" t="s">
        <v>2373</v>
      </c>
      <c r="C774" s="71" t="s">
        <v>2419</v>
      </c>
      <c r="D774" s="71" t="s">
        <v>2420</v>
      </c>
    </row>
    <row r="775" spans="1:4">
      <c r="A775" s="71">
        <v>774</v>
      </c>
      <c r="B775" s="71" t="s">
        <v>2373</v>
      </c>
      <c r="C775" s="71" t="s">
        <v>2421</v>
      </c>
      <c r="D775" s="71" t="s">
        <v>2422</v>
      </c>
    </row>
    <row r="776" spans="1:4">
      <c r="A776" s="71">
        <v>775</v>
      </c>
      <c r="B776" s="71" t="s">
        <v>2373</v>
      </c>
      <c r="C776" s="71" t="s">
        <v>2423</v>
      </c>
      <c r="D776" s="71" t="s">
        <v>2424</v>
      </c>
    </row>
    <row r="777" spans="1:4">
      <c r="A777" s="71">
        <v>776</v>
      </c>
      <c r="B777" s="71" t="s">
        <v>2373</v>
      </c>
      <c r="C777" s="71" t="s">
        <v>2425</v>
      </c>
      <c r="D777" s="71" t="s">
        <v>2426</v>
      </c>
    </row>
    <row r="778" spans="1:4">
      <c r="A778" s="71">
        <v>777</v>
      </c>
      <c r="B778" s="71" t="s">
        <v>2373</v>
      </c>
      <c r="C778" s="71" t="s">
        <v>2427</v>
      </c>
      <c r="D778" s="71" t="s">
        <v>2428</v>
      </c>
    </row>
    <row r="779" spans="1:4">
      <c r="A779" s="71">
        <v>778</v>
      </c>
      <c r="B779" s="71" t="s">
        <v>2429</v>
      </c>
      <c r="C779" s="71" t="s">
        <v>2431</v>
      </c>
      <c r="D779" s="71" t="s">
        <v>2432</v>
      </c>
    </row>
    <row r="780" spans="1:4">
      <c r="A780" s="71">
        <v>779</v>
      </c>
      <c r="B780" s="71" t="s">
        <v>2429</v>
      </c>
      <c r="C780" s="71" t="s">
        <v>2433</v>
      </c>
      <c r="D780" s="71" t="s">
        <v>2434</v>
      </c>
    </row>
    <row r="781" spans="1:4">
      <c r="A781" s="71">
        <v>780</v>
      </c>
      <c r="B781" s="71" t="s">
        <v>2429</v>
      </c>
      <c r="C781" s="71" t="s">
        <v>2435</v>
      </c>
      <c r="D781" s="71" t="s">
        <v>2436</v>
      </c>
    </row>
    <row r="782" spans="1:4">
      <c r="A782" s="71">
        <v>781</v>
      </c>
      <c r="B782" s="71" t="s">
        <v>2429</v>
      </c>
      <c r="C782" s="71" t="s">
        <v>2437</v>
      </c>
      <c r="D782" s="71" t="s">
        <v>2438</v>
      </c>
    </row>
    <row r="783" spans="1:4">
      <c r="A783" s="71">
        <v>782</v>
      </c>
      <c r="B783" s="71" t="s">
        <v>2429</v>
      </c>
      <c r="C783" s="71" t="s">
        <v>2439</v>
      </c>
      <c r="D783" s="71" t="s">
        <v>2440</v>
      </c>
    </row>
    <row r="784" spans="1:4">
      <c r="A784" s="71">
        <v>783</v>
      </c>
      <c r="B784" s="71" t="s">
        <v>2429</v>
      </c>
      <c r="C784" s="71" t="s">
        <v>2441</v>
      </c>
      <c r="D784" s="71" t="s">
        <v>2442</v>
      </c>
    </row>
    <row r="785" spans="1:4">
      <c r="A785" s="71">
        <v>784</v>
      </c>
      <c r="B785" s="71" t="s">
        <v>2429</v>
      </c>
      <c r="C785" s="71" t="s">
        <v>2443</v>
      </c>
      <c r="D785" s="71" t="s">
        <v>2444</v>
      </c>
    </row>
    <row r="786" spans="1:4">
      <c r="A786" s="71">
        <v>785</v>
      </c>
      <c r="B786" s="71" t="s">
        <v>2429</v>
      </c>
      <c r="C786" s="71" t="s">
        <v>2445</v>
      </c>
      <c r="D786" s="71" t="s">
        <v>2446</v>
      </c>
    </row>
    <row r="787" spans="1:4">
      <c r="A787" s="71">
        <v>786</v>
      </c>
      <c r="B787" s="71" t="s">
        <v>2429</v>
      </c>
      <c r="C787" s="71" t="s">
        <v>2447</v>
      </c>
      <c r="D787" s="71" t="s">
        <v>2448</v>
      </c>
    </row>
    <row r="788" spans="1:4">
      <c r="A788" s="71">
        <v>787</v>
      </c>
      <c r="B788" s="71" t="s">
        <v>2429</v>
      </c>
      <c r="C788" s="71" t="s">
        <v>2449</v>
      </c>
      <c r="D788" s="71" t="s">
        <v>2450</v>
      </c>
    </row>
    <row r="789" spans="1:4">
      <c r="A789" s="71">
        <v>788</v>
      </c>
      <c r="B789" s="71" t="s">
        <v>2429</v>
      </c>
      <c r="C789" s="71" t="s">
        <v>2451</v>
      </c>
      <c r="D789" s="71" t="s">
        <v>2452</v>
      </c>
    </row>
    <row r="790" spans="1:4">
      <c r="A790" s="71">
        <v>789</v>
      </c>
      <c r="B790" s="71" t="s">
        <v>2429</v>
      </c>
      <c r="C790" s="71" t="s">
        <v>2453</v>
      </c>
      <c r="D790" s="71" t="s">
        <v>2454</v>
      </c>
    </row>
    <row r="791" spans="1:4">
      <c r="A791" s="71">
        <v>790</v>
      </c>
      <c r="B791" s="71" t="s">
        <v>2429</v>
      </c>
      <c r="C791" s="71" t="s">
        <v>2455</v>
      </c>
      <c r="D791" s="71" t="s">
        <v>2456</v>
      </c>
    </row>
    <row r="792" spans="1:4">
      <c r="A792" s="71">
        <v>791</v>
      </c>
      <c r="B792" s="71" t="s">
        <v>2429</v>
      </c>
      <c r="C792" s="71" t="s">
        <v>2429</v>
      </c>
      <c r="D792" s="71" t="s">
        <v>2430</v>
      </c>
    </row>
    <row r="793" spans="1:4">
      <c r="A793" s="71">
        <v>792</v>
      </c>
      <c r="B793" s="71" t="s">
        <v>2429</v>
      </c>
      <c r="C793" s="71" t="s">
        <v>2457</v>
      </c>
      <c r="D793" s="71" t="s">
        <v>2458</v>
      </c>
    </row>
    <row r="794" spans="1:4">
      <c r="A794" s="71">
        <v>793</v>
      </c>
      <c r="B794" s="71" t="s">
        <v>2429</v>
      </c>
      <c r="C794" s="71" t="s">
        <v>2459</v>
      </c>
      <c r="D794" s="71" t="s">
        <v>2460</v>
      </c>
    </row>
    <row r="795" spans="1:4">
      <c r="A795" s="71">
        <v>794</v>
      </c>
      <c r="B795" s="71" t="s">
        <v>2429</v>
      </c>
      <c r="C795" s="71" t="s">
        <v>2461</v>
      </c>
      <c r="D795" s="71" t="s">
        <v>2462</v>
      </c>
    </row>
    <row r="796" spans="1:4">
      <c r="A796" s="71">
        <v>795</v>
      </c>
      <c r="B796" s="71" t="s">
        <v>2429</v>
      </c>
      <c r="C796" s="71" t="s">
        <v>2463</v>
      </c>
      <c r="D796" s="71" t="s">
        <v>2464</v>
      </c>
    </row>
    <row r="797" spans="1:4">
      <c r="A797" s="71">
        <v>796</v>
      </c>
      <c r="B797" s="71" t="s">
        <v>2429</v>
      </c>
      <c r="C797" s="71" t="s">
        <v>2465</v>
      </c>
      <c r="D797" s="71" t="s">
        <v>2466</v>
      </c>
    </row>
    <row r="798" spans="1:4">
      <c r="A798" s="71">
        <v>797</v>
      </c>
      <c r="B798" s="71" t="s">
        <v>2429</v>
      </c>
      <c r="C798" s="71" t="s">
        <v>2467</v>
      </c>
      <c r="D798" s="71" t="s">
        <v>2468</v>
      </c>
    </row>
    <row r="799" spans="1:4">
      <c r="A799" s="71">
        <v>798</v>
      </c>
      <c r="B799" s="71" t="s">
        <v>2429</v>
      </c>
      <c r="C799" s="71" t="s">
        <v>2469</v>
      </c>
      <c r="D799" s="71" t="s">
        <v>2470</v>
      </c>
    </row>
    <row r="800" spans="1:4">
      <c r="A800" s="71">
        <v>799</v>
      </c>
      <c r="B800" s="71" t="s">
        <v>2471</v>
      </c>
      <c r="C800" s="71" t="s">
        <v>2473</v>
      </c>
      <c r="D800" s="71" t="s">
        <v>2474</v>
      </c>
    </row>
    <row r="801" spans="1:4">
      <c r="A801" s="71">
        <v>800</v>
      </c>
      <c r="B801" s="71" t="s">
        <v>2471</v>
      </c>
      <c r="C801" s="71" t="s">
        <v>1368</v>
      </c>
      <c r="D801" s="71" t="s">
        <v>2475</v>
      </c>
    </row>
    <row r="802" spans="1:4">
      <c r="A802" s="71">
        <v>801</v>
      </c>
      <c r="B802" s="71" t="s">
        <v>2471</v>
      </c>
      <c r="C802" s="71" t="s">
        <v>1188</v>
      </c>
      <c r="D802" s="71" t="s">
        <v>2476</v>
      </c>
    </row>
    <row r="803" spans="1:4">
      <c r="A803" s="71">
        <v>802</v>
      </c>
      <c r="B803" s="71" t="s">
        <v>2471</v>
      </c>
      <c r="C803" s="71" t="s">
        <v>2477</v>
      </c>
      <c r="D803" s="71" t="s">
        <v>2478</v>
      </c>
    </row>
    <row r="804" spans="1:4">
      <c r="A804" s="71">
        <v>803</v>
      </c>
      <c r="B804" s="71" t="s">
        <v>2471</v>
      </c>
      <c r="C804" s="71" t="s">
        <v>2479</v>
      </c>
      <c r="D804" s="71" t="s">
        <v>2480</v>
      </c>
    </row>
    <row r="805" spans="1:4">
      <c r="A805" s="71">
        <v>804</v>
      </c>
      <c r="B805" s="71" t="s">
        <v>2471</v>
      </c>
      <c r="C805" s="71" t="s">
        <v>2481</v>
      </c>
      <c r="D805" s="71" t="s">
        <v>2482</v>
      </c>
    </row>
    <row r="806" spans="1:4">
      <c r="A806" s="71">
        <v>805</v>
      </c>
      <c r="B806" s="71" t="s">
        <v>2471</v>
      </c>
      <c r="C806" s="71" t="s">
        <v>2483</v>
      </c>
      <c r="D806" s="71" t="s">
        <v>2484</v>
      </c>
    </row>
    <row r="807" spans="1:4">
      <c r="A807" s="71">
        <v>806</v>
      </c>
      <c r="B807" s="71" t="s">
        <v>2471</v>
      </c>
      <c r="C807" s="71" t="s">
        <v>2485</v>
      </c>
      <c r="D807" s="71" t="s">
        <v>2486</v>
      </c>
    </row>
    <row r="808" spans="1:4">
      <c r="A808" s="71">
        <v>807</v>
      </c>
      <c r="B808" s="71" t="s">
        <v>2471</v>
      </c>
      <c r="C808" s="71" t="s">
        <v>2487</v>
      </c>
      <c r="D808" s="71" t="s">
        <v>2488</v>
      </c>
    </row>
    <row r="809" spans="1:4">
      <c r="A809" s="71">
        <v>808</v>
      </c>
      <c r="B809" s="71" t="s">
        <v>2471</v>
      </c>
      <c r="C809" s="71" t="s">
        <v>2489</v>
      </c>
      <c r="D809" s="71" t="s">
        <v>2490</v>
      </c>
    </row>
    <row r="810" spans="1:4">
      <c r="A810" s="71">
        <v>809</v>
      </c>
      <c r="B810" s="71" t="s">
        <v>2471</v>
      </c>
      <c r="C810" s="71" t="s">
        <v>2491</v>
      </c>
      <c r="D810" s="71" t="s">
        <v>2492</v>
      </c>
    </row>
    <row r="811" spans="1:4">
      <c r="A811" s="71">
        <v>810</v>
      </c>
      <c r="B811" s="71" t="s">
        <v>2471</v>
      </c>
      <c r="C811" s="71" t="s">
        <v>2493</v>
      </c>
      <c r="D811" s="71" t="s">
        <v>2494</v>
      </c>
    </row>
    <row r="812" spans="1:4">
      <c r="A812" s="71">
        <v>811</v>
      </c>
      <c r="B812" s="71" t="s">
        <v>2471</v>
      </c>
      <c r="C812" s="71" t="s">
        <v>2495</v>
      </c>
      <c r="D812" s="71" t="s">
        <v>2496</v>
      </c>
    </row>
    <row r="813" spans="1:4">
      <c r="A813" s="71">
        <v>812</v>
      </c>
      <c r="B813" s="71" t="s">
        <v>2471</v>
      </c>
      <c r="C813" s="71" t="s">
        <v>2497</v>
      </c>
      <c r="D813" s="71" t="s">
        <v>2498</v>
      </c>
    </row>
    <row r="814" spans="1:4">
      <c r="A814" s="71">
        <v>813</v>
      </c>
      <c r="B814" s="71" t="s">
        <v>2471</v>
      </c>
      <c r="C814" s="71" t="s">
        <v>2499</v>
      </c>
      <c r="D814" s="71" t="s">
        <v>2500</v>
      </c>
    </row>
    <row r="815" spans="1:4">
      <c r="A815" s="71">
        <v>814</v>
      </c>
      <c r="B815" s="71" t="s">
        <v>2471</v>
      </c>
      <c r="C815" s="71" t="s">
        <v>2471</v>
      </c>
      <c r="D815" s="71" t="s">
        <v>2472</v>
      </c>
    </row>
    <row r="816" spans="1:4">
      <c r="A816" s="71">
        <v>815</v>
      </c>
      <c r="B816" s="71" t="s">
        <v>2471</v>
      </c>
      <c r="C816" s="71" t="s">
        <v>2501</v>
      </c>
      <c r="D816" s="71" t="s">
        <v>2502</v>
      </c>
    </row>
    <row r="817" spans="1:4">
      <c r="A817" s="71">
        <v>816</v>
      </c>
      <c r="B817" s="71" t="s">
        <v>2471</v>
      </c>
      <c r="C817" s="71" t="s">
        <v>2503</v>
      </c>
      <c r="D817" s="71" t="s">
        <v>2504</v>
      </c>
    </row>
    <row r="818" spans="1:4">
      <c r="A818" s="71">
        <v>817</v>
      </c>
      <c r="B818" s="71" t="s">
        <v>2471</v>
      </c>
      <c r="C818" s="71" t="s">
        <v>2505</v>
      </c>
      <c r="D818" s="71" t="s">
        <v>2506</v>
      </c>
    </row>
    <row r="819" spans="1:4">
      <c r="A819" s="71">
        <v>818</v>
      </c>
      <c r="B819" s="71" t="s">
        <v>2471</v>
      </c>
      <c r="C819" s="71" t="s">
        <v>2507</v>
      </c>
      <c r="D819" s="71" t="s">
        <v>2508</v>
      </c>
    </row>
    <row r="820" spans="1:4">
      <c r="A820" s="71">
        <v>819</v>
      </c>
      <c r="B820" s="71" t="s">
        <v>2471</v>
      </c>
      <c r="C820" s="71" t="s">
        <v>2509</v>
      </c>
      <c r="D820" s="71" t="s">
        <v>2510</v>
      </c>
    </row>
    <row r="821" spans="1:4">
      <c r="A821" s="71">
        <v>820</v>
      </c>
      <c r="B821" s="71" t="s">
        <v>2471</v>
      </c>
      <c r="C821" s="71" t="s">
        <v>2511</v>
      </c>
      <c r="D821" s="71" t="s">
        <v>2512</v>
      </c>
    </row>
    <row r="822" spans="1:4">
      <c r="A822" s="71">
        <v>821</v>
      </c>
      <c r="B822" s="71" t="s">
        <v>2471</v>
      </c>
      <c r="C822" s="71" t="s">
        <v>2513</v>
      </c>
      <c r="D822" s="71" t="s">
        <v>2514</v>
      </c>
    </row>
    <row r="823" spans="1:4">
      <c r="A823" s="71">
        <v>822</v>
      </c>
      <c r="B823" s="71" t="s">
        <v>2471</v>
      </c>
      <c r="C823" s="71" t="s">
        <v>2515</v>
      </c>
      <c r="D823" s="71" t="s">
        <v>2516</v>
      </c>
    </row>
    <row r="824" spans="1:4">
      <c r="A824" s="71">
        <v>823</v>
      </c>
      <c r="B824" s="71" t="s">
        <v>2517</v>
      </c>
      <c r="C824" s="71" t="s">
        <v>2519</v>
      </c>
      <c r="D824" s="71" t="s">
        <v>2520</v>
      </c>
    </row>
    <row r="825" spans="1:4">
      <c r="A825" s="71">
        <v>824</v>
      </c>
      <c r="B825" s="71" t="s">
        <v>2517</v>
      </c>
      <c r="C825" s="71" t="s">
        <v>2521</v>
      </c>
      <c r="D825" s="71" t="s">
        <v>2522</v>
      </c>
    </row>
    <row r="826" spans="1:4">
      <c r="A826" s="71">
        <v>825</v>
      </c>
      <c r="B826" s="71" t="s">
        <v>2517</v>
      </c>
      <c r="C826" s="71" t="s">
        <v>2523</v>
      </c>
      <c r="D826" s="71" t="s">
        <v>2524</v>
      </c>
    </row>
    <row r="827" spans="1:4">
      <c r="A827" s="71">
        <v>826</v>
      </c>
      <c r="B827" s="71" t="s">
        <v>2517</v>
      </c>
      <c r="C827" s="71" t="s">
        <v>2525</v>
      </c>
      <c r="D827" s="71" t="s">
        <v>2526</v>
      </c>
    </row>
    <row r="828" spans="1:4">
      <c r="A828" s="71">
        <v>827</v>
      </c>
      <c r="B828" s="71" t="s">
        <v>2517</v>
      </c>
      <c r="C828" s="71" t="s">
        <v>2527</v>
      </c>
      <c r="D828" s="71" t="s">
        <v>2528</v>
      </c>
    </row>
    <row r="829" spans="1:4">
      <c r="A829" s="71">
        <v>828</v>
      </c>
      <c r="B829" s="71" t="s">
        <v>2517</v>
      </c>
      <c r="C829" s="71" t="s">
        <v>2529</v>
      </c>
      <c r="D829" s="71" t="s">
        <v>2530</v>
      </c>
    </row>
    <row r="830" spans="1:4">
      <c r="A830" s="71">
        <v>829</v>
      </c>
      <c r="B830" s="71" t="s">
        <v>2517</v>
      </c>
      <c r="C830" s="71" t="s">
        <v>2531</v>
      </c>
      <c r="D830" s="71" t="s">
        <v>2532</v>
      </c>
    </row>
    <row r="831" spans="1:4">
      <c r="A831" s="71">
        <v>830</v>
      </c>
      <c r="B831" s="71" t="s">
        <v>2517</v>
      </c>
      <c r="C831" s="71" t="s">
        <v>2533</v>
      </c>
      <c r="D831" s="71" t="s">
        <v>2534</v>
      </c>
    </row>
    <row r="832" spans="1:4">
      <c r="A832" s="71">
        <v>831</v>
      </c>
      <c r="B832" s="71" t="s">
        <v>2517</v>
      </c>
      <c r="C832" s="71" t="s">
        <v>2535</v>
      </c>
      <c r="D832" s="71" t="s">
        <v>2536</v>
      </c>
    </row>
    <row r="833" spans="1:4">
      <c r="A833" s="71">
        <v>832</v>
      </c>
      <c r="B833" s="71" t="s">
        <v>2517</v>
      </c>
      <c r="C833" s="71" t="s">
        <v>1554</v>
      </c>
      <c r="D833" s="71" t="s">
        <v>2537</v>
      </c>
    </row>
    <row r="834" spans="1:4">
      <c r="A834" s="71">
        <v>833</v>
      </c>
      <c r="B834" s="71" t="s">
        <v>2517</v>
      </c>
      <c r="C834" s="71" t="s">
        <v>1966</v>
      </c>
      <c r="D834" s="71" t="s">
        <v>2538</v>
      </c>
    </row>
    <row r="835" spans="1:4">
      <c r="A835" s="71">
        <v>834</v>
      </c>
      <c r="B835" s="71" t="s">
        <v>2517</v>
      </c>
      <c r="C835" s="71" t="s">
        <v>2409</v>
      </c>
      <c r="D835" s="71" t="s">
        <v>2539</v>
      </c>
    </row>
    <row r="836" spans="1:4">
      <c r="A836" s="71">
        <v>835</v>
      </c>
      <c r="B836" s="71" t="s">
        <v>2517</v>
      </c>
      <c r="C836" s="71" t="s">
        <v>2540</v>
      </c>
      <c r="D836" s="71" t="s">
        <v>2541</v>
      </c>
    </row>
    <row r="837" spans="1:4">
      <c r="A837" s="71">
        <v>836</v>
      </c>
      <c r="B837" s="71" t="s">
        <v>2517</v>
      </c>
      <c r="C837" s="71" t="s">
        <v>2517</v>
      </c>
      <c r="D837" s="71" t="s">
        <v>2518</v>
      </c>
    </row>
    <row r="838" spans="1:4">
      <c r="A838" s="71">
        <v>837</v>
      </c>
      <c r="B838" s="71" t="s">
        <v>2517</v>
      </c>
      <c r="C838" s="71" t="s">
        <v>2542</v>
      </c>
      <c r="D838" s="71" t="s">
        <v>2543</v>
      </c>
    </row>
    <row r="839" spans="1:4">
      <c r="A839" s="71">
        <v>838</v>
      </c>
      <c r="B839" s="71" t="s">
        <v>2517</v>
      </c>
      <c r="C839" s="71" t="s">
        <v>2544</v>
      </c>
      <c r="D839" s="71" t="s">
        <v>2545</v>
      </c>
    </row>
    <row r="840" spans="1:4">
      <c r="A840" s="71">
        <v>839</v>
      </c>
      <c r="B840" s="71" t="s">
        <v>2517</v>
      </c>
      <c r="C840" s="71" t="s">
        <v>2546</v>
      </c>
      <c r="D840" s="71" t="s">
        <v>2547</v>
      </c>
    </row>
    <row r="841" spans="1:4">
      <c r="A841" s="71">
        <v>840</v>
      </c>
      <c r="B841" s="71" t="s">
        <v>2517</v>
      </c>
      <c r="C841" s="71" t="s">
        <v>2548</v>
      </c>
      <c r="D841" s="71" t="s">
        <v>2549</v>
      </c>
    </row>
    <row r="842" spans="1:4">
      <c r="A842" s="71">
        <v>841</v>
      </c>
      <c r="B842" s="71" t="s">
        <v>2550</v>
      </c>
      <c r="C842" s="71" t="s">
        <v>2552</v>
      </c>
      <c r="D842" s="71" t="s">
        <v>2553</v>
      </c>
    </row>
    <row r="843" spans="1:4">
      <c r="A843" s="71">
        <v>842</v>
      </c>
      <c r="B843" s="71" t="s">
        <v>2550</v>
      </c>
      <c r="C843" s="71" t="s">
        <v>2554</v>
      </c>
      <c r="D843" s="71" t="s">
        <v>2555</v>
      </c>
    </row>
    <row r="844" spans="1:4">
      <c r="A844" s="71">
        <v>843</v>
      </c>
      <c r="B844" s="71" t="s">
        <v>2550</v>
      </c>
      <c r="C844" s="71" t="s">
        <v>1262</v>
      </c>
      <c r="D844" s="71" t="s">
        <v>2556</v>
      </c>
    </row>
    <row r="845" spans="1:4">
      <c r="A845" s="71">
        <v>844</v>
      </c>
      <c r="B845" s="71" t="s">
        <v>2550</v>
      </c>
      <c r="C845" s="71" t="s">
        <v>2557</v>
      </c>
      <c r="D845" s="71" t="s">
        <v>2558</v>
      </c>
    </row>
    <row r="846" spans="1:4">
      <c r="A846" s="71">
        <v>845</v>
      </c>
      <c r="B846" s="71" t="s">
        <v>2550</v>
      </c>
      <c r="C846" s="71" t="s">
        <v>2559</v>
      </c>
      <c r="D846" s="71" t="s">
        <v>2560</v>
      </c>
    </row>
    <row r="847" spans="1:4">
      <c r="A847" s="71">
        <v>846</v>
      </c>
      <c r="B847" s="71" t="s">
        <v>2550</v>
      </c>
      <c r="C847" s="71" t="s">
        <v>2561</v>
      </c>
      <c r="D847" s="71" t="s">
        <v>2562</v>
      </c>
    </row>
    <row r="848" spans="1:4">
      <c r="A848" s="71">
        <v>847</v>
      </c>
      <c r="B848" s="71" t="s">
        <v>2550</v>
      </c>
      <c r="C848" s="71" t="s">
        <v>2563</v>
      </c>
      <c r="D848" s="71" t="s">
        <v>2564</v>
      </c>
    </row>
    <row r="849" spans="1:4">
      <c r="A849" s="71">
        <v>848</v>
      </c>
      <c r="B849" s="71" t="s">
        <v>2550</v>
      </c>
      <c r="C849" s="71" t="s">
        <v>2565</v>
      </c>
      <c r="D849" s="71" t="s">
        <v>2566</v>
      </c>
    </row>
    <row r="850" spans="1:4">
      <c r="A850" s="71">
        <v>849</v>
      </c>
      <c r="B850" s="71" t="s">
        <v>2550</v>
      </c>
      <c r="C850" s="71" t="s">
        <v>2567</v>
      </c>
      <c r="D850" s="71" t="s">
        <v>2568</v>
      </c>
    </row>
    <row r="851" spans="1:4">
      <c r="A851" s="71">
        <v>850</v>
      </c>
      <c r="B851" s="71" t="s">
        <v>2550</v>
      </c>
      <c r="C851" s="71" t="s">
        <v>2569</v>
      </c>
      <c r="D851" s="71" t="s">
        <v>2570</v>
      </c>
    </row>
    <row r="852" spans="1:4">
      <c r="A852" s="71">
        <v>851</v>
      </c>
      <c r="B852" s="71" t="s">
        <v>2550</v>
      </c>
      <c r="C852" s="71" t="s">
        <v>2571</v>
      </c>
      <c r="D852" s="71" t="s">
        <v>2572</v>
      </c>
    </row>
    <row r="853" spans="1:4">
      <c r="A853" s="71">
        <v>852</v>
      </c>
      <c r="B853" s="71" t="s">
        <v>2550</v>
      </c>
      <c r="C853" s="71" t="s">
        <v>2573</v>
      </c>
      <c r="D853" s="71" t="s">
        <v>2574</v>
      </c>
    </row>
    <row r="854" spans="1:4">
      <c r="A854" s="71">
        <v>853</v>
      </c>
      <c r="B854" s="71" t="s">
        <v>2550</v>
      </c>
      <c r="C854" s="71" t="s">
        <v>2575</v>
      </c>
      <c r="D854" s="71" t="s">
        <v>2576</v>
      </c>
    </row>
    <row r="855" spans="1:4">
      <c r="A855" s="71">
        <v>854</v>
      </c>
      <c r="B855" s="71" t="s">
        <v>2550</v>
      </c>
      <c r="C855" s="71" t="s">
        <v>2577</v>
      </c>
      <c r="D855" s="71" t="s">
        <v>2578</v>
      </c>
    </row>
    <row r="856" spans="1:4">
      <c r="A856" s="71">
        <v>855</v>
      </c>
      <c r="B856" s="71" t="s">
        <v>2550</v>
      </c>
      <c r="C856" s="71" t="s">
        <v>2579</v>
      </c>
      <c r="D856" s="71" t="s">
        <v>2580</v>
      </c>
    </row>
    <row r="857" spans="1:4">
      <c r="A857" s="71">
        <v>856</v>
      </c>
      <c r="B857" s="71" t="s">
        <v>2550</v>
      </c>
      <c r="C857" s="71" t="s">
        <v>2581</v>
      </c>
      <c r="D857" s="71" t="s">
        <v>2582</v>
      </c>
    </row>
    <row r="858" spans="1:4">
      <c r="A858" s="71">
        <v>857</v>
      </c>
      <c r="B858" s="71" t="s">
        <v>2550</v>
      </c>
      <c r="C858" s="71" t="s">
        <v>2583</v>
      </c>
      <c r="D858" s="71" t="s">
        <v>2584</v>
      </c>
    </row>
    <row r="859" spans="1:4">
      <c r="A859" s="71">
        <v>858</v>
      </c>
      <c r="B859" s="71" t="s">
        <v>2550</v>
      </c>
      <c r="C859" s="71" t="s">
        <v>1964</v>
      </c>
      <c r="D859" s="71" t="s">
        <v>2585</v>
      </c>
    </row>
    <row r="860" spans="1:4">
      <c r="A860" s="71">
        <v>859</v>
      </c>
      <c r="B860" s="71" t="s">
        <v>2550</v>
      </c>
      <c r="C860" s="71" t="s">
        <v>2586</v>
      </c>
      <c r="D860" s="71" t="s">
        <v>2587</v>
      </c>
    </row>
    <row r="861" spans="1:4">
      <c r="A861" s="71">
        <v>860</v>
      </c>
      <c r="B861" s="71" t="s">
        <v>2550</v>
      </c>
      <c r="C861" s="71" t="s">
        <v>2550</v>
      </c>
      <c r="D861" s="71" t="s">
        <v>2551</v>
      </c>
    </row>
    <row r="862" spans="1:4">
      <c r="A862" s="71">
        <v>861</v>
      </c>
      <c r="B862" s="71" t="s">
        <v>2550</v>
      </c>
      <c r="C862" s="71" t="s">
        <v>2588</v>
      </c>
      <c r="D862" s="71" t="s">
        <v>2589</v>
      </c>
    </row>
    <row r="863" spans="1:4">
      <c r="A863" s="71">
        <v>862</v>
      </c>
      <c r="B863" s="71" t="s">
        <v>2550</v>
      </c>
      <c r="C863" s="71" t="s">
        <v>1829</v>
      </c>
      <c r="D863" s="71" t="s">
        <v>2590</v>
      </c>
    </row>
    <row r="864" spans="1:4">
      <c r="A864" s="71">
        <v>863</v>
      </c>
      <c r="B864" s="71" t="s">
        <v>2591</v>
      </c>
      <c r="C864" s="71" t="s">
        <v>2593</v>
      </c>
      <c r="D864" s="71" t="s">
        <v>2594</v>
      </c>
    </row>
    <row r="865" spans="1:4">
      <c r="A865" s="71">
        <v>864</v>
      </c>
      <c r="B865" s="71" t="s">
        <v>2591</v>
      </c>
      <c r="C865" s="71" t="s">
        <v>2595</v>
      </c>
      <c r="D865" s="71" t="s">
        <v>2596</v>
      </c>
    </row>
    <row r="866" spans="1:4">
      <c r="A866" s="71">
        <v>865</v>
      </c>
      <c r="B866" s="71" t="s">
        <v>2591</v>
      </c>
      <c r="C866" s="71" t="s">
        <v>2597</v>
      </c>
      <c r="D866" s="71" t="s">
        <v>2598</v>
      </c>
    </row>
    <row r="867" spans="1:4">
      <c r="A867" s="71">
        <v>866</v>
      </c>
      <c r="B867" s="71" t="s">
        <v>2591</v>
      </c>
      <c r="C867" s="71" t="s">
        <v>2599</v>
      </c>
      <c r="D867" s="71" t="s">
        <v>2600</v>
      </c>
    </row>
    <row r="868" spans="1:4">
      <c r="A868" s="71">
        <v>867</v>
      </c>
      <c r="B868" s="71" t="s">
        <v>2591</v>
      </c>
      <c r="C868" s="71" t="s">
        <v>2601</v>
      </c>
      <c r="D868" s="71" t="s">
        <v>2602</v>
      </c>
    </row>
    <row r="869" spans="1:4">
      <c r="A869" s="71">
        <v>868</v>
      </c>
      <c r="B869" s="71" t="s">
        <v>2591</v>
      </c>
      <c r="C869" s="71" t="s">
        <v>2603</v>
      </c>
      <c r="D869" s="71" t="s">
        <v>2604</v>
      </c>
    </row>
    <row r="870" spans="1:4">
      <c r="A870" s="71">
        <v>869</v>
      </c>
      <c r="B870" s="71" t="s">
        <v>2591</v>
      </c>
      <c r="C870" s="71" t="s">
        <v>2605</v>
      </c>
      <c r="D870" s="71" t="s">
        <v>2606</v>
      </c>
    </row>
    <row r="871" spans="1:4">
      <c r="A871" s="71">
        <v>870</v>
      </c>
      <c r="B871" s="71" t="s">
        <v>2591</v>
      </c>
      <c r="C871" s="71" t="s">
        <v>2607</v>
      </c>
      <c r="D871" s="71" t="s">
        <v>2608</v>
      </c>
    </row>
    <row r="872" spans="1:4">
      <c r="A872" s="71">
        <v>871</v>
      </c>
      <c r="B872" s="71" t="s">
        <v>2591</v>
      </c>
      <c r="C872" s="71" t="s">
        <v>2609</v>
      </c>
      <c r="D872" s="71" t="s">
        <v>2610</v>
      </c>
    </row>
    <row r="873" spans="1:4">
      <c r="A873" s="71">
        <v>872</v>
      </c>
      <c r="B873" s="71" t="s">
        <v>2591</v>
      </c>
      <c r="C873" s="71" t="s">
        <v>2611</v>
      </c>
      <c r="D873" s="71" t="s">
        <v>2612</v>
      </c>
    </row>
    <row r="874" spans="1:4">
      <c r="A874" s="71">
        <v>873</v>
      </c>
      <c r="B874" s="71" t="s">
        <v>2591</v>
      </c>
      <c r="C874" s="71" t="s">
        <v>2613</v>
      </c>
      <c r="D874" s="71" t="s">
        <v>2614</v>
      </c>
    </row>
    <row r="875" spans="1:4">
      <c r="A875" s="71">
        <v>874</v>
      </c>
      <c r="B875" s="71" t="s">
        <v>2591</v>
      </c>
      <c r="C875" s="71" t="s">
        <v>2615</v>
      </c>
      <c r="D875" s="71" t="s">
        <v>2616</v>
      </c>
    </row>
    <row r="876" spans="1:4">
      <c r="A876" s="71">
        <v>875</v>
      </c>
      <c r="B876" s="71" t="s">
        <v>2591</v>
      </c>
      <c r="C876" s="71" t="s">
        <v>2617</v>
      </c>
      <c r="D876" s="71" t="s">
        <v>2618</v>
      </c>
    </row>
    <row r="877" spans="1:4">
      <c r="A877" s="71">
        <v>876</v>
      </c>
      <c r="B877" s="71" t="s">
        <v>2591</v>
      </c>
      <c r="C877" s="71" t="s">
        <v>2619</v>
      </c>
      <c r="D877" s="71" t="s">
        <v>2620</v>
      </c>
    </row>
    <row r="878" spans="1:4">
      <c r="A878" s="71">
        <v>877</v>
      </c>
      <c r="B878" s="71" t="s">
        <v>2591</v>
      </c>
      <c r="C878" s="71" t="s">
        <v>2621</v>
      </c>
      <c r="D878" s="71" t="s">
        <v>2622</v>
      </c>
    </row>
    <row r="879" spans="1:4">
      <c r="A879" s="71">
        <v>878</v>
      </c>
      <c r="B879" s="71" t="s">
        <v>2591</v>
      </c>
      <c r="C879" s="71" t="s">
        <v>2623</v>
      </c>
      <c r="D879" s="71" t="s">
        <v>2624</v>
      </c>
    </row>
    <row r="880" spans="1:4">
      <c r="A880" s="71">
        <v>879</v>
      </c>
      <c r="B880" s="71" t="s">
        <v>2591</v>
      </c>
      <c r="C880" s="71" t="s">
        <v>1238</v>
      </c>
      <c r="D880" s="71" t="s">
        <v>2625</v>
      </c>
    </row>
    <row r="881" spans="1:4">
      <c r="A881" s="71">
        <v>880</v>
      </c>
      <c r="B881" s="71" t="s">
        <v>2591</v>
      </c>
      <c r="C881" s="71" t="s">
        <v>2626</v>
      </c>
      <c r="D881" s="71" t="s">
        <v>2627</v>
      </c>
    </row>
    <row r="882" spans="1:4">
      <c r="A882" s="71">
        <v>881</v>
      </c>
      <c r="B882" s="71" t="s">
        <v>2591</v>
      </c>
      <c r="C882" s="71" t="s">
        <v>2628</v>
      </c>
      <c r="D882" s="71" t="s">
        <v>2629</v>
      </c>
    </row>
    <row r="883" spans="1:4">
      <c r="A883" s="71">
        <v>882</v>
      </c>
      <c r="B883" s="71" t="s">
        <v>2591</v>
      </c>
      <c r="C883" s="71" t="s">
        <v>2630</v>
      </c>
      <c r="D883" s="71" t="s">
        <v>2631</v>
      </c>
    </row>
    <row r="884" spans="1:4">
      <c r="A884" s="71">
        <v>883</v>
      </c>
      <c r="B884" s="71" t="s">
        <v>2591</v>
      </c>
      <c r="C884" s="71" t="s">
        <v>2632</v>
      </c>
      <c r="D884" s="71" t="s">
        <v>2633</v>
      </c>
    </row>
    <row r="885" spans="1:4">
      <c r="A885" s="71">
        <v>884</v>
      </c>
      <c r="B885" s="71" t="s">
        <v>2591</v>
      </c>
      <c r="C885" s="71" t="s">
        <v>2591</v>
      </c>
      <c r="D885" s="71" t="s">
        <v>2592</v>
      </c>
    </row>
    <row r="886" spans="1:4">
      <c r="A886" s="71">
        <v>885</v>
      </c>
      <c r="B886" s="71" t="s">
        <v>2591</v>
      </c>
      <c r="C886" s="71" t="s">
        <v>2634</v>
      </c>
      <c r="D886" s="71" t="s">
        <v>2635</v>
      </c>
    </row>
    <row r="887" spans="1:4">
      <c r="A887" s="71">
        <v>886</v>
      </c>
      <c r="B887" s="71" t="s">
        <v>2591</v>
      </c>
      <c r="C887" s="71" t="s">
        <v>2636</v>
      </c>
      <c r="D887" s="71" t="s">
        <v>2637</v>
      </c>
    </row>
    <row r="888" spans="1:4">
      <c r="A888" s="71">
        <v>887</v>
      </c>
      <c r="B888" s="71" t="s">
        <v>2638</v>
      </c>
      <c r="C888" s="71" t="s">
        <v>2640</v>
      </c>
      <c r="D888" s="71" t="s">
        <v>2641</v>
      </c>
    </row>
    <row r="889" spans="1:4">
      <c r="A889" s="71">
        <v>888</v>
      </c>
      <c r="B889" s="71" t="s">
        <v>2638</v>
      </c>
      <c r="C889" s="71" t="s">
        <v>2642</v>
      </c>
      <c r="D889" s="71" t="s">
        <v>2643</v>
      </c>
    </row>
    <row r="890" spans="1:4">
      <c r="A890" s="71">
        <v>889</v>
      </c>
      <c r="B890" s="71" t="s">
        <v>2638</v>
      </c>
      <c r="C890" s="71" t="s">
        <v>2644</v>
      </c>
      <c r="D890" s="71" t="s">
        <v>2645</v>
      </c>
    </row>
    <row r="891" spans="1:4">
      <c r="A891" s="71">
        <v>890</v>
      </c>
      <c r="B891" s="71" t="s">
        <v>2638</v>
      </c>
      <c r="C891" s="71" t="s">
        <v>2646</v>
      </c>
      <c r="D891" s="71" t="s">
        <v>2647</v>
      </c>
    </row>
    <row r="892" spans="1:4">
      <c r="A892" s="71">
        <v>891</v>
      </c>
      <c r="B892" s="71" t="s">
        <v>2638</v>
      </c>
      <c r="C892" s="71" t="s">
        <v>2648</v>
      </c>
      <c r="D892" s="71" t="s">
        <v>2649</v>
      </c>
    </row>
    <row r="893" spans="1:4">
      <c r="A893" s="71">
        <v>892</v>
      </c>
      <c r="B893" s="71" t="s">
        <v>2638</v>
      </c>
      <c r="C893" s="71" t="s">
        <v>2650</v>
      </c>
      <c r="D893" s="71" t="s">
        <v>2651</v>
      </c>
    </row>
    <row r="894" spans="1:4">
      <c r="A894" s="71">
        <v>893</v>
      </c>
      <c r="B894" s="71" t="s">
        <v>2638</v>
      </c>
      <c r="C894" s="71" t="s">
        <v>2652</v>
      </c>
      <c r="D894" s="71" t="s">
        <v>2653</v>
      </c>
    </row>
    <row r="895" spans="1:4">
      <c r="A895" s="71">
        <v>894</v>
      </c>
      <c r="B895" s="71" t="s">
        <v>2638</v>
      </c>
      <c r="C895" s="71" t="s">
        <v>2654</v>
      </c>
      <c r="D895" s="71" t="s">
        <v>2655</v>
      </c>
    </row>
    <row r="896" spans="1:4">
      <c r="A896" s="71">
        <v>895</v>
      </c>
      <c r="B896" s="71" t="s">
        <v>2638</v>
      </c>
      <c r="C896" s="71" t="s">
        <v>2656</v>
      </c>
      <c r="D896" s="71" t="s">
        <v>2657</v>
      </c>
    </row>
    <row r="897" spans="1:4">
      <c r="A897" s="71">
        <v>896</v>
      </c>
      <c r="B897" s="71" t="s">
        <v>2638</v>
      </c>
      <c r="C897" s="71" t="s">
        <v>2658</v>
      </c>
      <c r="D897" s="71" t="s">
        <v>2659</v>
      </c>
    </row>
    <row r="898" spans="1:4">
      <c r="A898" s="71">
        <v>897</v>
      </c>
      <c r="B898" s="71" t="s">
        <v>2638</v>
      </c>
      <c r="C898" s="71" t="s">
        <v>2638</v>
      </c>
      <c r="D898" s="71" t="s">
        <v>2639</v>
      </c>
    </row>
    <row r="899" spans="1:4">
      <c r="A899" s="71">
        <v>898</v>
      </c>
      <c r="B899" s="71" t="s">
        <v>2638</v>
      </c>
      <c r="C899" s="71" t="s">
        <v>2660</v>
      </c>
      <c r="D899" s="71" t="s">
        <v>2661</v>
      </c>
    </row>
    <row r="900" spans="1:4">
      <c r="A900" s="71">
        <v>899</v>
      </c>
      <c r="B900" s="71" t="s">
        <v>2638</v>
      </c>
      <c r="C900" s="71" t="s">
        <v>2662</v>
      </c>
      <c r="D900" s="71" t="s">
        <v>2663</v>
      </c>
    </row>
    <row r="901" spans="1:4">
      <c r="A901" s="71">
        <v>900</v>
      </c>
      <c r="B901" s="71" t="s">
        <v>2638</v>
      </c>
      <c r="C901" s="71" t="s">
        <v>2664</v>
      </c>
      <c r="D901" s="71" t="s">
        <v>2665</v>
      </c>
    </row>
    <row r="902" spans="1:4">
      <c r="A902" s="71">
        <v>901</v>
      </c>
      <c r="B902" s="71" t="s">
        <v>2666</v>
      </c>
      <c r="C902" s="71" t="s">
        <v>2668</v>
      </c>
      <c r="D902" s="71" t="s">
        <v>2669</v>
      </c>
    </row>
    <row r="903" spans="1:4">
      <c r="A903" s="71">
        <v>902</v>
      </c>
      <c r="B903" s="71" t="s">
        <v>2666</v>
      </c>
      <c r="C903" s="71" t="s">
        <v>2670</v>
      </c>
      <c r="D903" s="71" t="s">
        <v>2671</v>
      </c>
    </row>
    <row r="904" spans="1:4">
      <c r="A904" s="71">
        <v>903</v>
      </c>
      <c r="B904" s="71" t="s">
        <v>2666</v>
      </c>
      <c r="C904" s="71" t="s">
        <v>2672</v>
      </c>
      <c r="D904" s="71" t="s">
        <v>2673</v>
      </c>
    </row>
    <row r="905" spans="1:4">
      <c r="A905" s="71">
        <v>904</v>
      </c>
      <c r="B905" s="71" t="s">
        <v>2666</v>
      </c>
      <c r="C905" s="71" t="s">
        <v>2674</v>
      </c>
      <c r="D905" s="71" t="s">
        <v>2675</v>
      </c>
    </row>
    <row r="906" spans="1:4">
      <c r="A906" s="71">
        <v>905</v>
      </c>
      <c r="B906" s="71" t="s">
        <v>2666</v>
      </c>
      <c r="C906" s="71" t="s">
        <v>2676</v>
      </c>
      <c r="D906" s="71" t="s">
        <v>2677</v>
      </c>
    </row>
    <row r="907" spans="1:4">
      <c r="A907" s="71">
        <v>906</v>
      </c>
      <c r="B907" s="71" t="s">
        <v>2666</v>
      </c>
      <c r="C907" s="71" t="s">
        <v>2678</v>
      </c>
      <c r="D907" s="71" t="s">
        <v>2679</v>
      </c>
    </row>
    <row r="908" spans="1:4">
      <c r="A908" s="71">
        <v>907</v>
      </c>
      <c r="B908" s="71" t="s">
        <v>2666</v>
      </c>
      <c r="C908" s="71" t="s">
        <v>2680</v>
      </c>
      <c r="D908" s="71" t="s">
        <v>2681</v>
      </c>
    </row>
    <row r="909" spans="1:4">
      <c r="A909" s="71">
        <v>908</v>
      </c>
      <c r="B909" s="71" t="s">
        <v>2666</v>
      </c>
      <c r="C909" s="71" t="s">
        <v>2682</v>
      </c>
      <c r="D909" s="71" t="s">
        <v>2683</v>
      </c>
    </row>
    <row r="910" spans="1:4">
      <c r="A910" s="71">
        <v>909</v>
      </c>
      <c r="B910" s="71" t="s">
        <v>2666</v>
      </c>
      <c r="C910" s="71" t="s">
        <v>2684</v>
      </c>
      <c r="D910" s="71" t="s">
        <v>2685</v>
      </c>
    </row>
    <row r="911" spans="1:4">
      <c r="A911" s="71">
        <v>910</v>
      </c>
      <c r="B911" s="71" t="s">
        <v>2666</v>
      </c>
      <c r="C911" s="71" t="s">
        <v>1656</v>
      </c>
      <c r="D911" s="71" t="s">
        <v>2686</v>
      </c>
    </row>
    <row r="912" spans="1:4">
      <c r="A912" s="71">
        <v>911</v>
      </c>
      <c r="B912" s="71" t="s">
        <v>2666</v>
      </c>
      <c r="C912" s="71" t="s">
        <v>2687</v>
      </c>
      <c r="D912" s="71" t="s">
        <v>2688</v>
      </c>
    </row>
    <row r="913" spans="1:4">
      <c r="A913" s="71">
        <v>912</v>
      </c>
      <c r="B913" s="71" t="s">
        <v>2666</v>
      </c>
      <c r="C913" s="71" t="s">
        <v>2689</v>
      </c>
      <c r="D913" s="71" t="s">
        <v>2690</v>
      </c>
    </row>
    <row r="914" spans="1:4">
      <c r="A914" s="71">
        <v>913</v>
      </c>
      <c r="B914" s="71" t="s">
        <v>2666</v>
      </c>
      <c r="C914" s="71" t="s">
        <v>2691</v>
      </c>
      <c r="D914" s="71" t="s">
        <v>2692</v>
      </c>
    </row>
    <row r="915" spans="1:4">
      <c r="A915" s="71">
        <v>914</v>
      </c>
      <c r="B915" s="71" t="s">
        <v>2666</v>
      </c>
      <c r="C915" s="71" t="s">
        <v>2693</v>
      </c>
      <c r="D915" s="71" t="s">
        <v>2694</v>
      </c>
    </row>
    <row r="916" spans="1:4">
      <c r="A916" s="71">
        <v>915</v>
      </c>
      <c r="B916" s="71" t="s">
        <v>2666</v>
      </c>
      <c r="C916" s="71" t="s">
        <v>2695</v>
      </c>
      <c r="D916" s="71" t="s">
        <v>2696</v>
      </c>
    </row>
    <row r="917" spans="1:4">
      <c r="A917" s="71">
        <v>916</v>
      </c>
      <c r="B917" s="71" t="s">
        <v>2666</v>
      </c>
      <c r="C917" s="71" t="s">
        <v>2697</v>
      </c>
      <c r="D917" s="71" t="s">
        <v>2698</v>
      </c>
    </row>
    <row r="918" spans="1:4">
      <c r="A918" s="71">
        <v>917</v>
      </c>
      <c r="B918" s="71" t="s">
        <v>2666</v>
      </c>
      <c r="C918" s="71" t="s">
        <v>2666</v>
      </c>
      <c r="D918" s="71" t="s">
        <v>2667</v>
      </c>
    </row>
    <row r="919" spans="1:4">
      <c r="A919" s="71">
        <v>918</v>
      </c>
      <c r="B919" s="71" t="s">
        <v>2666</v>
      </c>
      <c r="C919" s="71" t="s">
        <v>1296</v>
      </c>
      <c r="D919" s="71" t="s">
        <v>2699</v>
      </c>
    </row>
    <row r="920" spans="1:4">
      <c r="A920" s="71">
        <v>919</v>
      </c>
      <c r="B920" s="71" t="s">
        <v>2666</v>
      </c>
      <c r="C920" s="71" t="s">
        <v>2700</v>
      </c>
      <c r="D920" s="71" t="s">
        <v>2701</v>
      </c>
    </row>
    <row r="921" spans="1:4">
      <c r="A921" s="71">
        <v>920</v>
      </c>
      <c r="B921" s="71" t="s">
        <v>2702</v>
      </c>
      <c r="C921" s="71" t="s">
        <v>2704</v>
      </c>
      <c r="D921" s="71" t="s">
        <v>2705</v>
      </c>
    </row>
    <row r="922" spans="1:4">
      <c r="A922" s="71">
        <v>921</v>
      </c>
      <c r="B922" s="71" t="s">
        <v>2702</v>
      </c>
      <c r="C922" s="71" t="s">
        <v>2706</v>
      </c>
      <c r="D922" s="71" t="s">
        <v>2707</v>
      </c>
    </row>
    <row r="923" spans="1:4">
      <c r="A923" s="71">
        <v>922</v>
      </c>
      <c r="B923" s="71" t="s">
        <v>2702</v>
      </c>
      <c r="C923" s="71" t="s">
        <v>2708</v>
      </c>
      <c r="D923" s="71" t="s">
        <v>2709</v>
      </c>
    </row>
    <row r="924" spans="1:4">
      <c r="A924" s="71">
        <v>923</v>
      </c>
      <c r="B924" s="71" t="s">
        <v>2702</v>
      </c>
      <c r="C924" s="71" t="s">
        <v>2710</v>
      </c>
      <c r="D924" s="71" t="s">
        <v>2711</v>
      </c>
    </row>
    <row r="925" spans="1:4">
      <c r="A925" s="71">
        <v>924</v>
      </c>
      <c r="B925" s="71" t="s">
        <v>2702</v>
      </c>
      <c r="C925" s="71" t="s">
        <v>2712</v>
      </c>
      <c r="D925" s="71" t="s">
        <v>2713</v>
      </c>
    </row>
    <row r="926" spans="1:4">
      <c r="A926" s="71">
        <v>925</v>
      </c>
      <c r="B926" s="71" t="s">
        <v>2702</v>
      </c>
      <c r="C926" s="71" t="s">
        <v>2714</v>
      </c>
      <c r="D926" s="71" t="s">
        <v>2715</v>
      </c>
    </row>
    <row r="927" spans="1:4">
      <c r="A927" s="71">
        <v>926</v>
      </c>
      <c r="B927" s="71" t="s">
        <v>2702</v>
      </c>
      <c r="C927" s="71" t="s">
        <v>2716</v>
      </c>
      <c r="D927" s="71" t="s">
        <v>2717</v>
      </c>
    </row>
    <row r="928" spans="1:4">
      <c r="A928" s="71">
        <v>927</v>
      </c>
      <c r="B928" s="71" t="s">
        <v>2702</v>
      </c>
      <c r="C928" s="71" t="s">
        <v>2718</v>
      </c>
      <c r="D928" s="71" t="s">
        <v>2719</v>
      </c>
    </row>
    <row r="929" spans="1:4">
      <c r="A929" s="71">
        <v>928</v>
      </c>
      <c r="B929" s="71" t="s">
        <v>2702</v>
      </c>
      <c r="C929" s="71" t="s">
        <v>2720</v>
      </c>
      <c r="D929" s="71" t="s">
        <v>2721</v>
      </c>
    </row>
    <row r="930" spans="1:4">
      <c r="A930" s="71">
        <v>929</v>
      </c>
      <c r="B930" s="71" t="s">
        <v>2702</v>
      </c>
      <c r="C930" s="71" t="s">
        <v>2722</v>
      </c>
      <c r="D930" s="71" t="s">
        <v>2723</v>
      </c>
    </row>
    <row r="931" spans="1:4">
      <c r="A931" s="71">
        <v>930</v>
      </c>
      <c r="B931" s="71" t="s">
        <v>2702</v>
      </c>
      <c r="C931" s="71" t="s">
        <v>2724</v>
      </c>
      <c r="D931" s="71" t="s">
        <v>2725</v>
      </c>
    </row>
    <row r="932" spans="1:4">
      <c r="A932" s="71">
        <v>931</v>
      </c>
      <c r="B932" s="71" t="s">
        <v>2702</v>
      </c>
      <c r="C932" s="71" t="s">
        <v>2726</v>
      </c>
      <c r="D932" s="71" t="s">
        <v>2727</v>
      </c>
    </row>
    <row r="933" spans="1:4">
      <c r="A933" s="71">
        <v>932</v>
      </c>
      <c r="B933" s="71" t="s">
        <v>2702</v>
      </c>
      <c r="C933" s="71" t="s">
        <v>2728</v>
      </c>
      <c r="D933" s="71" t="s">
        <v>2729</v>
      </c>
    </row>
    <row r="934" spans="1:4">
      <c r="A934" s="71">
        <v>933</v>
      </c>
      <c r="B934" s="71" t="s">
        <v>2702</v>
      </c>
      <c r="C934" s="71" t="s">
        <v>2730</v>
      </c>
      <c r="D934" s="71" t="s">
        <v>2731</v>
      </c>
    </row>
    <row r="935" spans="1:4">
      <c r="A935" s="71">
        <v>934</v>
      </c>
      <c r="B935" s="71" t="s">
        <v>2702</v>
      </c>
      <c r="C935" s="71" t="s">
        <v>2732</v>
      </c>
      <c r="D935" s="71" t="s">
        <v>2733</v>
      </c>
    </row>
    <row r="936" spans="1:4">
      <c r="A936" s="71">
        <v>935</v>
      </c>
      <c r="B936" s="71" t="s">
        <v>2702</v>
      </c>
      <c r="C936" s="71" t="s">
        <v>2734</v>
      </c>
      <c r="D936" s="71" t="s">
        <v>2735</v>
      </c>
    </row>
    <row r="937" spans="1:4">
      <c r="A937" s="71">
        <v>936</v>
      </c>
      <c r="B937" s="71" t="s">
        <v>2702</v>
      </c>
      <c r="C937" s="71" t="s">
        <v>2736</v>
      </c>
      <c r="D937" s="71" t="s">
        <v>2737</v>
      </c>
    </row>
    <row r="938" spans="1:4">
      <c r="A938" s="71">
        <v>937</v>
      </c>
      <c r="B938" s="71" t="s">
        <v>2702</v>
      </c>
      <c r="C938" s="71" t="s">
        <v>2738</v>
      </c>
      <c r="D938" s="71" t="s">
        <v>2739</v>
      </c>
    </row>
    <row r="939" spans="1:4">
      <c r="A939" s="71">
        <v>938</v>
      </c>
      <c r="B939" s="71" t="s">
        <v>2702</v>
      </c>
      <c r="C939" s="71" t="s">
        <v>2740</v>
      </c>
      <c r="D939" s="71" t="s">
        <v>2741</v>
      </c>
    </row>
    <row r="940" spans="1:4">
      <c r="A940" s="71">
        <v>939</v>
      </c>
      <c r="B940" s="71" t="s">
        <v>2702</v>
      </c>
      <c r="C940" s="71" t="s">
        <v>2742</v>
      </c>
      <c r="D940" s="71" t="s">
        <v>2743</v>
      </c>
    </row>
    <row r="941" spans="1:4">
      <c r="A941" s="71">
        <v>940</v>
      </c>
      <c r="B941" s="71" t="s">
        <v>2702</v>
      </c>
      <c r="C941" s="71" t="s">
        <v>2744</v>
      </c>
      <c r="D941" s="71" t="s">
        <v>2745</v>
      </c>
    </row>
    <row r="942" spans="1:4">
      <c r="A942" s="71">
        <v>941</v>
      </c>
      <c r="B942" s="71" t="s">
        <v>2702</v>
      </c>
      <c r="C942" s="71" t="s">
        <v>2702</v>
      </c>
      <c r="D942" s="71" t="s">
        <v>2703</v>
      </c>
    </row>
    <row r="943" spans="1:4">
      <c r="A943" s="71">
        <v>942</v>
      </c>
      <c r="B943" s="71" t="s">
        <v>2702</v>
      </c>
      <c r="C943" s="71" t="s">
        <v>2746</v>
      </c>
      <c r="D943" s="71" t="s">
        <v>2747</v>
      </c>
    </row>
    <row r="944" spans="1:4">
      <c r="A944" s="71">
        <v>943</v>
      </c>
      <c r="B944" s="71" t="s">
        <v>2702</v>
      </c>
      <c r="C944" s="71" t="s">
        <v>2748</v>
      </c>
      <c r="D944" s="71" t="s">
        <v>2749</v>
      </c>
    </row>
    <row r="945" spans="1:4">
      <c r="A945" s="71">
        <v>944</v>
      </c>
      <c r="B945" s="71" t="s">
        <v>2702</v>
      </c>
      <c r="C945" s="71" t="s">
        <v>2750</v>
      </c>
      <c r="D945" s="71" t="s">
        <v>2751</v>
      </c>
    </row>
    <row r="946" spans="1:4">
      <c r="A946" s="71">
        <v>945</v>
      </c>
      <c r="B946" s="71" t="s">
        <v>2752</v>
      </c>
      <c r="C946" s="71" t="s">
        <v>2754</v>
      </c>
      <c r="D946" s="71" t="s">
        <v>2755</v>
      </c>
    </row>
    <row r="947" spans="1:4">
      <c r="A947" s="71">
        <v>946</v>
      </c>
      <c r="B947" s="71" t="s">
        <v>2752</v>
      </c>
      <c r="C947" s="71" t="s">
        <v>1436</v>
      </c>
      <c r="D947" s="71" t="s">
        <v>2756</v>
      </c>
    </row>
    <row r="948" spans="1:4">
      <c r="A948" s="71">
        <v>947</v>
      </c>
      <c r="B948" s="71" t="s">
        <v>2752</v>
      </c>
      <c r="C948" s="71" t="s">
        <v>2757</v>
      </c>
      <c r="D948" s="71" t="s">
        <v>2758</v>
      </c>
    </row>
    <row r="949" spans="1:4">
      <c r="A949" s="71">
        <v>948</v>
      </c>
      <c r="B949" s="71" t="s">
        <v>2752</v>
      </c>
      <c r="C949" s="71" t="s">
        <v>2759</v>
      </c>
      <c r="D949" s="71" t="s">
        <v>2760</v>
      </c>
    </row>
    <row r="950" spans="1:4">
      <c r="A950" s="71">
        <v>949</v>
      </c>
      <c r="B950" s="71" t="s">
        <v>2752</v>
      </c>
      <c r="C950" s="71" t="s">
        <v>2761</v>
      </c>
      <c r="D950" s="71" t="s">
        <v>2762</v>
      </c>
    </row>
    <row r="951" spans="1:4">
      <c r="A951" s="71">
        <v>950</v>
      </c>
      <c r="B951" s="71" t="s">
        <v>2752</v>
      </c>
      <c r="C951" s="71" t="s">
        <v>2763</v>
      </c>
      <c r="D951" s="71" t="s">
        <v>2764</v>
      </c>
    </row>
    <row r="952" spans="1:4">
      <c r="A952" s="71">
        <v>951</v>
      </c>
      <c r="B952" s="71" t="s">
        <v>2752</v>
      </c>
      <c r="C952" s="71" t="s">
        <v>2765</v>
      </c>
      <c r="D952" s="71" t="s">
        <v>2766</v>
      </c>
    </row>
    <row r="953" spans="1:4">
      <c r="A953" s="71">
        <v>952</v>
      </c>
      <c r="B953" s="71" t="s">
        <v>2752</v>
      </c>
      <c r="C953" s="71" t="s">
        <v>2767</v>
      </c>
      <c r="D953" s="71" t="s">
        <v>2768</v>
      </c>
    </row>
    <row r="954" spans="1:4">
      <c r="A954" s="71">
        <v>953</v>
      </c>
      <c r="B954" s="71" t="s">
        <v>2752</v>
      </c>
      <c r="C954" s="71" t="s">
        <v>2769</v>
      </c>
      <c r="D954" s="71" t="s">
        <v>2770</v>
      </c>
    </row>
    <row r="955" spans="1:4">
      <c r="A955" s="71">
        <v>954</v>
      </c>
      <c r="B955" s="71" t="s">
        <v>2752</v>
      </c>
      <c r="C955" s="71" t="s">
        <v>2752</v>
      </c>
      <c r="D955" s="71" t="s">
        <v>2753</v>
      </c>
    </row>
    <row r="956" spans="1:4">
      <c r="A956" s="71">
        <v>955</v>
      </c>
      <c r="B956" s="71" t="s">
        <v>2752</v>
      </c>
      <c r="C956" s="71" t="s">
        <v>2771</v>
      </c>
      <c r="D956" s="71" t="s">
        <v>2772</v>
      </c>
    </row>
    <row r="957" spans="1:4">
      <c r="A957" s="71">
        <v>956</v>
      </c>
      <c r="B957" s="71" t="s">
        <v>2752</v>
      </c>
      <c r="C957" s="71" t="s">
        <v>2773</v>
      </c>
      <c r="D957" s="71" t="s">
        <v>2774</v>
      </c>
    </row>
  </sheetData>
  <dataConsolidate/>
  <phoneticPr fontId="9" type="noConversion"/>
  <pageMargins left="0.7" right="0.7" top="0.75" bottom="0.75" header="0.3" footer="0.3"/>
  <pageSetup paperSize="9" orientation="portrait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7"/>
  </cols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2776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27"/>
  </cols>
  <sheetData/>
  <sheetProtection formatColumns="0" formatRows="0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62"/>
    <col min="2" max="2" width="66.7109375" style="162" bestFit="1" customWidth="1"/>
    <col min="3" max="16384" width="9.140625" style="162"/>
  </cols>
  <sheetData>
    <row r="1" spans="1:3">
      <c r="A1" s="162" t="s">
        <v>130</v>
      </c>
      <c r="B1" s="162" t="s">
        <v>131</v>
      </c>
      <c r="C1" s="162" t="s">
        <v>132</v>
      </c>
    </row>
    <row r="2" spans="1:3">
      <c r="A2" s="162">
        <v>4189678</v>
      </c>
      <c r="B2" s="162" t="s">
        <v>661</v>
      </c>
      <c r="C2" s="162" t="s">
        <v>193</v>
      </c>
    </row>
    <row r="3" spans="1:3">
      <c r="A3" s="162">
        <v>4190415</v>
      </c>
      <c r="B3" s="162" t="s">
        <v>662</v>
      </c>
      <c r="C3" s="16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267</vt:i4>
      </vt:variant>
    </vt:vector>
  </HeadingPairs>
  <TitlesOfParts>
    <vt:vector size="277" baseType="lpstr">
      <vt:lpstr>Инструкция</vt:lpstr>
      <vt:lpstr>Титульный</vt:lpstr>
      <vt:lpstr>Территории</vt:lpstr>
      <vt:lpstr>Дифференциация</vt:lpstr>
      <vt:lpstr>Форма 1.0.1 | Форма 1.4.1</vt:lpstr>
      <vt:lpstr>Форма 1.4.1</vt:lpstr>
      <vt:lpstr>Форма 1.0.1 | Форма 1.5</vt:lpstr>
      <vt:lpstr>Форма 1.5</vt:lpstr>
      <vt:lpstr>Комментарии</vt:lpstr>
      <vt:lpstr>Проверка</vt:lpstr>
      <vt:lpstr>activity</vt:lpstr>
      <vt:lpstr>availability_price</vt:lpstr>
      <vt:lpstr>buhg_flag</vt:lpstr>
      <vt:lpstr>checkCell_List01</vt:lpstr>
      <vt:lpstr>checkCell_List05</vt:lpstr>
      <vt:lpstr>checkCell_List06</vt:lpstr>
      <vt:lpstr>checkCell_List08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dateBuhg</vt:lpstr>
      <vt:lpstr>DESCRIPTION_TERRITORY</vt:lpstr>
      <vt:lpstr>diff_tariff</vt:lpstr>
      <vt:lpstr>DocProp_TemplateCode</vt:lpstr>
      <vt:lpstr>DocProp_Version</vt:lpstr>
      <vt:lpstr>end_col</vt:lpstr>
      <vt:lpstr>end_row_5</vt:lpstr>
      <vt:lpstr>end_row1</vt:lpstr>
      <vt:lpstr>end_row2</vt:lpstr>
      <vt:lpstr>et_Comm</vt:lpstr>
      <vt:lpstr>et_hor_List01_2</vt:lpstr>
      <vt:lpstr>et_hor_List01_4</vt:lpstr>
      <vt:lpstr>et_List02_mo</vt:lpstr>
      <vt:lpstr>et_List02_mr</vt:lpstr>
      <vt:lpstr>et_List02_st</vt:lpstr>
      <vt:lpstr>et_List02_ter</vt:lpstr>
      <vt:lpstr>et_List03</vt:lpstr>
      <vt:lpstr>et_List04</vt:lpstr>
      <vt:lpstr>et_List05_1_1</vt:lpstr>
      <vt:lpstr>et_List05_1_2</vt:lpstr>
      <vt:lpstr>et_List05_2_1</vt:lpstr>
      <vt:lpstr>et_List05_2_2</vt:lpstr>
      <vt:lpstr>et_List05_3_1</vt:lpstr>
      <vt:lpstr>et_List05_3_2</vt:lpstr>
      <vt:lpstr>et_List05_4</vt:lpstr>
      <vt:lpstr>et_List06_1</vt:lpstr>
      <vt:lpstr>et_List06_2</vt:lpstr>
      <vt:lpstr>et_List06_3</vt:lpstr>
      <vt:lpstr>et_List06_4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et_ver_List08_1</vt:lpstr>
      <vt:lpstr>f_quart</vt:lpstr>
      <vt:lpstr>f_year</vt:lpstr>
      <vt:lpstr>fil</vt:lpstr>
      <vt:lpstr>fil_flag</vt:lpstr>
      <vt:lpstr>FirstLine</vt:lpstr>
      <vt:lpstr>flag_diff_ipr</vt:lpstr>
      <vt:lpstr>flag_ipr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kind_of_purchase_method</vt:lpstr>
      <vt:lpstr>kind_of_unit</vt:lpstr>
      <vt:lpstr>kpp</vt:lpstr>
      <vt:lpstr>LINK_RANGE</vt:lpstr>
      <vt:lpstr>List_01_prov</vt:lpstr>
      <vt:lpstr>List_05_vs_fact</vt:lpstr>
      <vt:lpstr>LIST_MR_MO_OKTMO</vt:lpstr>
      <vt:lpstr>list_of_tariff</vt:lpstr>
      <vt:lpstr>List00_checkFill</vt:lpstr>
      <vt:lpstr>List00_Fill</vt:lpstr>
      <vt:lpstr>List00_Print</vt:lpstr>
      <vt:lpstr>List01_2_reserve</vt:lpstr>
      <vt:lpstr>List01_CheckC</vt:lpstr>
      <vt:lpstr>List01_costs_OPS</vt:lpstr>
      <vt:lpstr>List01_costs_OPS_22</vt:lpstr>
      <vt:lpstr>List01_costs_OPS_23</vt:lpstr>
      <vt:lpstr>List01_costs_PH</vt:lpstr>
      <vt:lpstr>List01_costs_PH_22</vt:lpstr>
      <vt:lpstr>List01_costs_PH_23</vt:lpstr>
      <vt:lpstr>List01_flag_index_1</vt:lpstr>
      <vt:lpstr>List01_flag_index_2</vt:lpstr>
      <vt:lpstr>List01_Name</vt:lpstr>
      <vt:lpstr>List01_Num</vt:lpstr>
      <vt:lpstr>List01_NumberColumns</vt:lpstr>
      <vt:lpstr>List01_p1</vt:lpstr>
      <vt:lpstr>List01_p1_minus_p3</vt:lpstr>
      <vt:lpstr>List01_p2_14</vt:lpstr>
      <vt:lpstr>List01_p3</vt:lpstr>
      <vt:lpstr>List01_p3_10_check</vt:lpstr>
      <vt:lpstr>List01_p3_11_check</vt:lpstr>
      <vt:lpstr>List01_p4</vt:lpstr>
      <vt:lpstr>List01_revenue_from_activity_80_flag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List05_costs_OPS_22</vt:lpstr>
      <vt:lpstr>List05_costs_OPS_23</vt:lpstr>
      <vt:lpstr>List05_costs_PH_22</vt:lpstr>
      <vt:lpstr>List05_costs_PH_23</vt:lpstr>
      <vt:lpstr>List05_flagFXD</vt:lpstr>
      <vt:lpstr>List05_Provider_cells</vt:lpstr>
      <vt:lpstr>List06_1_reserve</vt:lpstr>
      <vt:lpstr>List06_2_reserve</vt:lpstr>
      <vt:lpstr>List06_CheckC</vt:lpstr>
      <vt:lpstr>List06_date_ch_ip</vt:lpstr>
      <vt:lpstr>List06_date_ip</vt:lpstr>
      <vt:lpstr>List06_date_r_ip</vt:lpstr>
      <vt:lpstr>List06_flag_year</vt:lpstr>
      <vt:lpstr>List06_main_column</vt:lpstr>
      <vt:lpstr>List06_Name</vt:lpstr>
      <vt:lpstr>List06_objective_of_IPR</vt:lpstr>
      <vt:lpstr>List06_sourceFin</vt:lpstr>
      <vt:lpstr>List06_year_source</vt:lpstr>
      <vt:lpstr>List07_ActivityID</vt:lpstr>
      <vt:lpstr>List07_CheckC</vt:lpstr>
      <vt:lpstr>List07_fieldMarker</vt:lpstr>
      <vt:lpstr>List07_Fill</vt:lpstr>
      <vt:lpstr>List08_CheckC</vt:lpstr>
      <vt:lpstr>List08_GroundMaterials_1</vt:lpstr>
      <vt:lpstr>List08_GroundMaterials_2</vt:lpstr>
      <vt:lpstr>List08_Name</vt:lpstr>
      <vt:lpstr>List08_Num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obj_List01_23</vt:lpstr>
      <vt:lpstr>obj_List02_22</vt:lpstr>
      <vt:lpstr>obj_List02_23</vt:lpstr>
      <vt:lpstr>obj_List05_22</vt:lpstr>
      <vt:lpstr>obj_List05_23</vt:lpstr>
      <vt:lpstr>obj_List08_22</vt:lpstr>
      <vt:lpstr>obj_List08_23</vt:lpstr>
      <vt:lpstr>obj_List10_22</vt:lpstr>
      <vt:lpstr>obj_List10_23</vt:lpstr>
      <vt:lpstr>obj_List11_22</vt:lpstr>
      <vt:lpstr>obj_List11_23</vt:lpstr>
      <vt:lpstr>obj_List12_22</vt:lpstr>
      <vt:lpstr>obj_List12_23</vt:lpstr>
      <vt:lpstr>objective_of_IPR</vt:lpstr>
      <vt:lpstr>org</vt:lpstr>
      <vt:lpstr>Org_Address</vt:lpstr>
      <vt:lpstr>ORG_END_DATE</vt:lpstr>
      <vt:lpstr>Org_main</vt:lpstr>
      <vt:lpstr>Org_otv_lico</vt:lpstr>
      <vt:lpstr>ORG_START_DATE</vt:lpstr>
      <vt:lpstr>p3_List05_K</vt:lpstr>
      <vt:lpstr>p3_List08</vt:lpstr>
      <vt:lpstr>p3_List08_K</vt:lpstr>
      <vt:lpstr>p3_ref_base_List08</vt:lpstr>
      <vt:lpstr>p3_ref_List08</vt:lpstr>
      <vt:lpstr>pDel_Comm</vt:lpstr>
      <vt:lpstr>pDel_List01_2</vt:lpstr>
      <vt:lpstr>pDel_List03</vt:lpstr>
      <vt:lpstr>pDel_List04</vt:lpstr>
      <vt:lpstr>pDel_List05_1</vt:lpstr>
      <vt:lpstr>pDel_List05_2</vt:lpstr>
      <vt:lpstr>pDel_List05_3</vt:lpstr>
      <vt:lpstr>pDel_List06_1</vt:lpstr>
      <vt:lpstr>pDel_List06_2</vt:lpstr>
      <vt:lpstr>pDel_List06_3</vt:lpstr>
      <vt:lpstr>pDel_List06_4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pIns_List05_4</vt:lpstr>
      <vt:lpstr>pIns_List06_1</vt:lpstr>
      <vt:lpstr>pIns_List06_2</vt:lpstr>
      <vt:lpstr>pIns_List06_3</vt:lpstr>
      <vt:lpstr>pIns_List07_01</vt:lpstr>
      <vt:lpstr>pIns_List07_04</vt:lpstr>
      <vt:lpstr>pIns_List07_05</vt:lpstr>
      <vt:lpstr>pIns_List08_1</vt:lpstr>
      <vt:lpstr>pIns_List09_0</vt:lpstr>
      <vt:lpstr>pIns_List10</vt:lpstr>
      <vt:lpstr>pIns_List11</vt:lpstr>
      <vt:lpstr>pIns_List12</vt:lpstr>
      <vt:lpstr>pVDel_List06_1</vt:lpstr>
      <vt:lpstr>pVIns_List06_0</vt:lpstr>
      <vt:lpstr>pVIns_List06_1</vt:lpstr>
      <vt:lpstr>pVIns_List08_1</vt:lpstr>
      <vt:lpstr>QUARTER</vt:lpstr>
      <vt:lpstr>REESTR_LINK_RANGE</vt:lpstr>
      <vt:lpstr>REESTR_ORG_RANGE</vt:lpstr>
      <vt:lpstr>REESTR_VED_RANGE</vt:lpstr>
      <vt:lpstr>REGION</vt:lpstr>
      <vt:lpstr>region_name</vt:lpstr>
      <vt:lpstr>revenue_from_activity_80_flag</vt:lpstr>
      <vt:lpstr>row_1</vt:lpstr>
      <vt:lpstr>row_2</vt:lpstr>
      <vt:lpstr>row_5</vt:lpstr>
      <vt:lpstr>ruk_fio</vt:lpstr>
      <vt:lpstr>share_of_costs_List05</vt:lpstr>
      <vt:lpstr>source_of_funding</vt:lpstr>
      <vt:lpstr>strPublication</vt:lpstr>
      <vt:lpstr>sys_id</vt:lpstr>
      <vt:lpstr>Table4</vt:lpstr>
      <vt:lpstr>TECH_ORG_ID</vt:lpstr>
      <vt:lpstr>ter_List09</vt:lpstr>
      <vt:lpstr>terCopy_List09</vt:lpstr>
      <vt:lpstr>TSphere</vt:lpstr>
      <vt:lpstr>TSphere_full</vt:lpstr>
      <vt:lpstr>TSphere_trans</vt:lpstr>
      <vt:lpstr>UpdStatus</vt:lpstr>
      <vt:lpstr>VDET_END_DATE</vt:lpstr>
      <vt:lpstr>VDET_START_DATE</vt:lpstr>
      <vt:lpstr>version</vt:lpstr>
      <vt:lpstr>Vet_List06_0</vt:lpstr>
      <vt:lpstr>Vet_List06_1</vt:lpstr>
      <vt:lpstr>web_List08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показателях финансово-хозяйственной деятельности, об основных потребительских характеристиках регулируемых товаров и услуг, об инвестиционных программах регулируемой организации в сфере горячего водоснабжения</dc:title>
  <dc:subject>Информация о показателях финансово-хозяйственной деятельности, об основных потребительских характеристиках регулируемых товаров и услуг, об инвестиционных программах регулируемой организации в сфере горячего водоснабжения</dc:subject>
  <dc:creator>--</dc:creator>
  <cp:lastModifiedBy>Владислав Солнцев</cp:lastModifiedBy>
  <dcterms:created xsi:type="dcterms:W3CDTF">2014-08-18T08:57:48Z</dcterms:created>
  <dcterms:modified xsi:type="dcterms:W3CDTF">2022-04-27T05:53:00Z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1.0.3</vt:lpwstr>
  </property>
  <property fmtid="{D5CDD505-2E9C-101B-9397-08002B2CF9AE}" pid="3" name="TemplateOperationMode">
    <vt:i4>3</vt:i4>
  </property>
  <property fmtid="{D5CDD505-2E9C-101B-9397-08002B2CF9AE}" pid="4" name="Version">
    <vt:lpwstr>FAS.JKH.OPEN.INFO.BALANCE.GVS</vt:lpwstr>
  </property>
  <property fmtid="{D5CDD505-2E9C-101B-9397-08002B2CF9AE}" pid="5" name="keywords">
    <vt:lpwstr/>
  </property>
  <property fmtid="{D5CDD505-2E9C-101B-9397-08002B2CF9AE}" pid="6" name="Periodicity">
    <vt:lpwstr>YEAR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